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ПРОГРАММЫ\программа дороги 2025\Новая папка\"/>
    </mc:Choice>
  </mc:AlternateContent>
  <xr:revisionPtr revIDLastSave="0" documentId="13_ncr:1_{BB0CD781-8081-49E9-826A-94E1021B9683}" xr6:coauthVersionLast="47" xr6:coauthVersionMax="47" xr10:uidLastSave="{00000000-0000-0000-0000-000000000000}"/>
  <bookViews>
    <workbookView xWindow="-120" yWindow="-120" windowWidth="21840" windowHeight="13020" xr2:uid="{00000000-000D-0000-FFFF-FFFF00000000}"/>
  </bookViews>
  <sheets>
    <sheet name="1" sheetId="9" r:id="rId1"/>
  </sheets>
  <definedNames>
    <definedName name="_xlnm.Print_Area" localSheetId="0">'1'!$A$1:$AO$89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67" i="9" l="1"/>
  <c r="AJ37" i="9"/>
  <c r="AJ17" i="9" s="1"/>
  <c r="AL68" i="9"/>
  <c r="AM68" i="9"/>
  <c r="AK68" i="9"/>
  <c r="AL69" i="9"/>
  <c r="AM69" i="9"/>
  <c r="AK69" i="9"/>
  <c r="AK67" i="9" s="1"/>
  <c r="AK37" i="9"/>
  <c r="AN28" i="9"/>
  <c r="AJ61" i="9"/>
  <c r="AJ36" i="9" s="1"/>
  <c r="AJ35" i="9" s="1"/>
  <c r="AN56" i="9"/>
  <c r="AN83" i="9" l="1"/>
  <c r="AN80" i="9"/>
  <c r="AN78" i="9"/>
  <c r="AN73" i="9"/>
  <c r="AN72" i="9"/>
  <c r="AN69" i="9"/>
  <c r="AN68" i="9"/>
  <c r="AN64" i="9"/>
  <c r="AN63" i="9"/>
  <c r="AN55" i="9"/>
  <c r="AN46" i="9"/>
  <c r="AN45" i="9"/>
  <c r="AN44" i="9"/>
  <c r="AN42" i="9"/>
  <c r="AN41" i="9"/>
  <c r="AN31" i="9"/>
  <c r="AN30" i="9"/>
  <c r="AN21" i="9" s="1"/>
  <c r="AM81" i="9"/>
  <c r="AM67" i="9"/>
  <c r="AM66" i="9" s="1"/>
  <c r="AM43" i="9"/>
  <c r="AM38" i="9" s="1"/>
  <c r="AM37" i="9"/>
  <c r="AM17" i="9" s="1"/>
  <c r="AM36" i="9"/>
  <c r="AM18" i="9" s="1"/>
  <c r="AM22" i="9"/>
  <c r="AM21" i="9"/>
  <c r="AJ21" i="9"/>
  <c r="AN86" i="9"/>
  <c r="AN85" i="9"/>
  <c r="AN84" i="9"/>
  <c r="AN82" i="9"/>
  <c r="AL81" i="9"/>
  <c r="AK81" i="9"/>
  <c r="AK66" i="9" s="1"/>
  <c r="AJ81" i="9"/>
  <c r="AJ66" i="9" s="1"/>
  <c r="AI81" i="9"/>
  <c r="AH81" i="9"/>
  <c r="AG81" i="9"/>
  <c r="AF81" i="9"/>
  <c r="AN79" i="9"/>
  <c r="AI77" i="9"/>
  <c r="AN75" i="9"/>
  <c r="AN74" i="9"/>
  <c r="AI71" i="9"/>
  <c r="AH71" i="9"/>
  <c r="AG71" i="9"/>
  <c r="AG37" i="9" s="1"/>
  <c r="AG17" i="9" s="1"/>
  <c r="AI70" i="9"/>
  <c r="AH70" i="9"/>
  <c r="AG70" i="9"/>
  <c r="AF70" i="9"/>
  <c r="AF66" i="9" s="1"/>
  <c r="AL67" i="9"/>
  <c r="AL66" i="9" s="1"/>
  <c r="AF67" i="9"/>
  <c r="AN65" i="9"/>
  <c r="AF62" i="9"/>
  <c r="AN62" i="9" s="1"/>
  <c r="AG61" i="9"/>
  <c r="AN54" i="9"/>
  <c r="AN43" i="9" s="1"/>
  <c r="AI47" i="9"/>
  <c r="AN47" i="9" s="1"/>
  <c r="AL43" i="9"/>
  <c r="AL38" i="9" s="1"/>
  <c r="AK43" i="9"/>
  <c r="AK38" i="9" s="1"/>
  <c r="AJ43" i="9"/>
  <c r="AJ38" i="9" s="1"/>
  <c r="AH43" i="9"/>
  <c r="AH38" i="9" s="1"/>
  <c r="AG43" i="9"/>
  <c r="AF43" i="9"/>
  <c r="AF40" i="9"/>
  <c r="AN40" i="9" s="1"/>
  <c r="AL37" i="9"/>
  <c r="AF37" i="9"/>
  <c r="AF17" i="9" s="1"/>
  <c r="AL36" i="9"/>
  <c r="AK36" i="9"/>
  <c r="AK18" i="9" s="1"/>
  <c r="AK23" i="9"/>
  <c r="AJ23" i="9"/>
  <c r="AI23" i="9"/>
  <c r="AH23" i="9"/>
  <c r="AG23" i="9"/>
  <c r="AF23" i="9"/>
  <c r="AN23" i="9" s="1"/>
  <c r="AL22" i="9"/>
  <c r="AK22" i="9"/>
  <c r="AJ22" i="9"/>
  <c r="AI22" i="9"/>
  <c r="AH22" i="9"/>
  <c r="AG22" i="9"/>
  <c r="AF22" i="9"/>
  <c r="AL21" i="9"/>
  <c r="AK21" i="9"/>
  <c r="AI21" i="9"/>
  <c r="AH21" i="9"/>
  <c r="AG21" i="9"/>
  <c r="AF21" i="9"/>
  <c r="AL17" i="9"/>
  <c r="AK17" i="9"/>
  <c r="AH67" i="9" l="1"/>
  <c r="AH66" i="9"/>
  <c r="AN22" i="9"/>
  <c r="AL35" i="9"/>
  <c r="AL16" i="9" s="1"/>
  <c r="AG38" i="9"/>
  <c r="AG67" i="9"/>
  <c r="AI66" i="9"/>
  <c r="AI67" i="9"/>
  <c r="AN71" i="9"/>
  <c r="AN67" i="9"/>
  <c r="AK35" i="9"/>
  <c r="AM35" i="9"/>
  <c r="AK16" i="9"/>
  <c r="AM16" i="9"/>
  <c r="AG36" i="9"/>
  <c r="AH37" i="9"/>
  <c r="AH17" i="9" s="1"/>
  <c r="AG66" i="9"/>
  <c r="AN66" i="9" s="1"/>
  <c r="AN81" i="9"/>
  <c r="AN70" i="9"/>
  <c r="AJ18" i="9"/>
  <c r="AL18" i="9"/>
  <c r="AH36" i="9"/>
  <c r="AI37" i="9"/>
  <c r="AI43" i="9"/>
  <c r="AI38" i="9" s="1"/>
  <c r="AF61" i="9"/>
  <c r="AN61" i="9" s="1"/>
  <c r="AN37" i="9" l="1"/>
  <c r="AJ16" i="9"/>
  <c r="AG18" i="9"/>
  <c r="AG35" i="9"/>
  <c r="AG16" i="9" s="1"/>
  <c r="AH35" i="9"/>
  <c r="AH16" i="9" s="1"/>
  <c r="AH18" i="9"/>
  <c r="AF38" i="9"/>
  <c r="AN38" i="9" s="1"/>
  <c r="AI17" i="9"/>
  <c r="AN17" i="9" s="1"/>
  <c r="AI35" i="9"/>
  <c r="AI16" i="9" s="1"/>
  <c r="AF36" i="9"/>
  <c r="AN36" i="9" s="1"/>
  <c r="AF35" i="9" l="1"/>
  <c r="AN35" i="9" s="1"/>
  <c r="AF18" i="9"/>
  <c r="AN18" i="9" s="1"/>
  <c r="AF16" i="9" l="1"/>
  <c r="AN16" i="9" s="1"/>
</calcChain>
</file>

<file path=xl/sharedStrings.xml><?xml version="1.0" encoding="utf-8"?>
<sst xmlns="http://schemas.openxmlformats.org/spreadsheetml/2006/main" count="377" uniqueCount="117">
  <si>
    <t xml:space="preserve">Характеристика муниципальной программы </t>
  </si>
  <si>
    <t>Принятые обозначения и сокращения:</t>
  </si>
  <si>
    <t>3. Задача - задача подпрограммы.</t>
  </si>
  <si>
    <t>4. Мероприятие - мероприятие подпрограммы.</t>
  </si>
  <si>
    <t>5. Показатель - показатель цели программы (показатель задачи подпрограммы, показатель мероприятия,).</t>
  </si>
  <si>
    <t xml:space="preserve">Коды бюджетной классификации </t>
  </si>
  <si>
    <t xml:space="preserve">Дополнительный аналитический код </t>
  </si>
  <si>
    <t>Цели программы, подпрограммы, задачи  подпрограммы, мероприятия подпрограммы, административные мероприятия и их показатели</t>
  </si>
  <si>
    <t>Единица  измерения</t>
  </si>
  <si>
    <t>Степень влияния выполнения подпрограммы на реализацию программы в целом (при решении задачи подпрограммы на реализацию подпрограммы), %</t>
  </si>
  <si>
    <t>Финансовый год предшествующий реализации программы, (N-1) год</t>
  </si>
  <si>
    <t>Годы реализации программы</t>
  </si>
  <si>
    <t>Целевое (суммарное) значение показателя</t>
  </si>
  <si>
    <t>код администратора программ</t>
  </si>
  <si>
    <t>раздел</t>
  </si>
  <si>
    <t>подраздел</t>
  </si>
  <si>
    <t>классификация целевой статьи расходов бюджета</t>
  </si>
  <si>
    <t>код вида расходов</t>
  </si>
  <si>
    <t>программа</t>
  </si>
  <si>
    <t>подпрограмма</t>
  </si>
  <si>
    <t>цель программы</t>
  </si>
  <si>
    <t>задача подпрограммы</t>
  </si>
  <si>
    <t xml:space="preserve">мероприятие (подпрограммы или административное)
</t>
  </si>
  <si>
    <t>номер показателя</t>
  </si>
  <si>
    <t>значение</t>
  </si>
  <si>
    <t>год достижения</t>
  </si>
  <si>
    <t>вид мероприятия</t>
  </si>
  <si>
    <t xml:space="preserve">подвид мероприятия
</t>
  </si>
  <si>
    <t>закон Тверской области</t>
  </si>
  <si>
    <t>x</t>
  </si>
  <si>
    <t>тыс.руб.</t>
  </si>
  <si>
    <t>х</t>
  </si>
  <si>
    <t>Подпрограмма 1 «Развитие сферы транспорта »</t>
  </si>
  <si>
    <t>Задача 1 Подпрограммы 1  "Сохранение сети автобусных маршрутов муниципального значения"</t>
  </si>
  <si>
    <t>%</t>
  </si>
  <si>
    <t>100</t>
  </si>
  <si>
    <t>шт.</t>
  </si>
  <si>
    <t>Мероприятие 1.002  "Осуществление софинансирования расходов на осуществление социальных пассажирских перевозок"</t>
  </si>
  <si>
    <t>Задача 2 Подпрограммы 1 "Расширение транспортного обслуживания населения посредством такси"</t>
  </si>
  <si>
    <t>Мероприятие 2.001 "Создание благоприятного климата для создания альтернативных видов транспорта по пассажирским перевозкам"</t>
  </si>
  <si>
    <t>да/нет</t>
  </si>
  <si>
    <t>да</t>
  </si>
  <si>
    <t>показатель 1  «Выполнение нормативов Порядка содержания автомобильных дорог».</t>
  </si>
  <si>
    <t>км</t>
  </si>
  <si>
    <t>Показатель 1    "Организация 4-х муниципальных маршрутов"</t>
  </si>
  <si>
    <t>Мероприятие 1.001  заключение договоров на транспортное обслуживание 3-х социальных маршрутов  и муниципального контракта  на маршрут  по городу Красный Холм с транспортной организацией;</t>
  </si>
  <si>
    <t>4</t>
  </si>
  <si>
    <t>Б</t>
  </si>
  <si>
    <t>S</t>
  </si>
  <si>
    <t>32</t>
  </si>
  <si>
    <t>33</t>
  </si>
  <si>
    <t>Мероприятие 1.004 "Проведение конкурсных процедур по определению проектной организации для изготовления проектов на ремонт автодорог"</t>
  </si>
  <si>
    <t>Мероприятие  1.005   "Заключение договоров с проектными организациями на проведение проектов на ремонт автодорог"</t>
  </si>
  <si>
    <t>м2</t>
  </si>
  <si>
    <t>"Развитие сферы транспорта и  дорожного хозяйства в Краснохолмском муниципальном округе Тверской области на 2021 - 2026 годы</t>
  </si>
  <si>
    <t>1. Программа- муниципальная программа "Развитие сферы транспорта  и  дорожного хозяйства в Краснохолмском муниципальном округе Тверской области на 2021 - 2026 годы</t>
  </si>
  <si>
    <t>2021</t>
  </si>
  <si>
    <t>2022</t>
  </si>
  <si>
    <t>Мероприятие 1.003  "Расходы на осуществление пассажирских перевозок (автобус по городу)"</t>
  </si>
  <si>
    <t>Мероприятие  1.001 "Проведение текущих работ по содержанию автодорог Краснохолмского муниципального округа"</t>
  </si>
  <si>
    <t>Строительный контроль</t>
  </si>
  <si>
    <t>строительный контроль</t>
  </si>
  <si>
    <t>Задача 1 Подпрограммы 2 «Обеспечение сохранности автомобильных дорог муниципального округа»</t>
  </si>
  <si>
    <t>Ремонт дворовых территорий</t>
  </si>
  <si>
    <t>R</t>
  </si>
  <si>
    <t>Мероприятие 1.006 «Расходы на ремонт и содержание  автодорог территорий муниципального округа» - всего, в том числе:</t>
  </si>
  <si>
    <t>Ремонт и содержание</t>
  </si>
  <si>
    <t>Стоительный контроль</t>
  </si>
  <si>
    <t>Мероприятие 2.002  "Проведение мероприятий в целях обеспечения безопасности дорожного движения на автомобильных дорогах общего пользования местного значения" - всего,в том числе</t>
  </si>
  <si>
    <t xml:space="preserve">Задача 2  Подпрограммы 2 "Ремонт и  содержание  автодорог города, ремонт дворовых территорий многоквартирных домов»   </t>
  </si>
  <si>
    <t>Программа "Развитие сферы транспорта и  дорожного хозяйства в Краснохолмском муниципальном округе  Тверской области на 2021 - 2026 годы"</t>
  </si>
  <si>
    <t>Подпрограммы
 1 «Развитие сферы транспорта»  
2 «Развитие дорожной сети автодорог муниципального округа»</t>
  </si>
  <si>
    <t>Цели программы 
1.Повышение  транспортной  доступности  населения
2.Развитие  дорожного хозяйства  муниципального  округа</t>
  </si>
  <si>
    <t>Администратор муниципальной  программы - Администрация округа</t>
  </si>
  <si>
    <t>2. Подпрограмма - подпрограмма:  1 «Развитие сферы транспорта»;  2 «Развитие дорожной сети автодорог муниципального округа»</t>
  </si>
  <si>
    <t>Подпрограмма 2 «Развитие дорожной сети автодорог муниципального округа»</t>
  </si>
  <si>
    <t>Мероприятие 2.001   "Расходы на ремонт дворовых территорий многоквартирных домов, проезов к дворовым территориям многоквартирных домов населенных пунктов в Краснохолмском муниципальном округе Тверской области"-всего, в том числе:</t>
  </si>
  <si>
    <t>Мероприятие  1.002 «Расходы на  проектно-сметную документацию для проведения ремонтных работ на  автодорожной сети Краснохолмского муниципального округа»</t>
  </si>
  <si>
    <t>тыс руб</t>
  </si>
  <si>
    <t>м.б</t>
  </si>
  <si>
    <t>о.б.</t>
  </si>
  <si>
    <t>м.б.</t>
  </si>
  <si>
    <t>1020,0</t>
  </si>
  <si>
    <t>1759,2</t>
  </si>
  <si>
    <t>всего</t>
  </si>
  <si>
    <t>Мероприятие 1.007 «Расходы на осуществление ОМСУ отдельных государственных полномочий Тверской области в сфере осуществления дорожной деятельности"</t>
  </si>
  <si>
    <t>6975,3</t>
  </si>
  <si>
    <t>обл.б</t>
  </si>
  <si>
    <t>показатель 5  "Количество  договоров"</t>
  </si>
  <si>
    <t>Показатель 2  "Обеспечение деятельности не менее 2-х предприятий такси"</t>
  </si>
  <si>
    <t>показатель 6   «Площадь  отремонтированных территорий».</t>
  </si>
  <si>
    <t xml:space="preserve">показатель 7  «Проведенные мероприятия». </t>
  </si>
  <si>
    <t>показатель 4  «Количество проектов для проведения ремонтных работ на автодорожной сети муниципального округа».</t>
  </si>
  <si>
    <t>показатель 3  «Протяженность отремонтированных автомобильных дорог».</t>
  </si>
  <si>
    <t>показатель 2  «Количество проектов для проведения ремонтных работ на автодорожной сети муниципального округа».</t>
  </si>
  <si>
    <t>0</t>
  </si>
  <si>
    <t>Мероприятия 1.003 "Расходы на кап. ремонт улично-дорожной сети" - всего, в том числе:</t>
  </si>
  <si>
    <t>277,9</t>
  </si>
  <si>
    <t>нет</t>
  </si>
  <si>
    <t>2</t>
  </si>
  <si>
    <t>8</t>
  </si>
  <si>
    <t>10</t>
  </si>
  <si>
    <t>1</t>
  </si>
  <si>
    <t>28,7</t>
  </si>
  <si>
    <t>911,7</t>
  </si>
  <si>
    <t>257,17</t>
  </si>
  <si>
    <t>Ремонт улично-дорожной сети д. Слудново,                         с. Рачево, ул. Ленина, ул. Лесная</t>
  </si>
  <si>
    <t>53,42</t>
  </si>
  <si>
    <t>Строительный контроль, изготовление проектно-сметной документации</t>
  </si>
  <si>
    <t xml:space="preserve">Приложение к Муниципальной программе "Развитие сферы транспорта и дорожного хозяйства в Краснохолмском муниципальном округе Тверской области на  2021-2026 годы. </t>
  </si>
  <si>
    <t>Ремонт участка дороги от д.4 до д.3А по ул. Калинина в г. Красный Холм</t>
  </si>
  <si>
    <t>Капитальный ремонт ул. Лесная в г. Красный Холм</t>
  </si>
  <si>
    <t>Ремонт подъездных путей и школьных площадок с МБОУ «Краснохолмская средняя общеобразовательная школа №1»</t>
  </si>
  <si>
    <t>Капитальный ремонт дворовой территории многоквартирного дома по 
ул. Калинина, д. 6 в г. Красный Холм</t>
  </si>
  <si>
    <t>28</t>
  </si>
  <si>
    <t>Д</t>
  </si>
  <si>
    <t>Ремонт улично-дорожной сети ул. Ленина от д.26 до 44Б в г.Красный Холм, по ул. Чистякова от пересечения с ул. Советская до пересечения с ул. Октябрьская в г. Красный Холм,Капитальный ремонт асфальтового покрытия МБОУ СОШ №2 им. Сергея Забавина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</si>
</sst>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0.0"/>
    <numFmt numFmtId="166" formatCode="_-* #,##0.0_р_._-;\-* #,##0.0_р_._-;_-* &quot;-&quot;??_р_._-;_-@_-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10"/>
      <color indexed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1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44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5" borderId="0" applyNumberFormat="0" applyBorder="0" applyAlignment="0" applyProtection="0"/>
    <xf numFmtId="0" fontId="7" fillId="4" borderId="0" applyNumberFormat="0" applyBorder="0" applyAlignment="0" applyProtection="0"/>
    <xf numFmtId="0" fontId="7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7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9" borderId="0" applyNumberFormat="0" applyBorder="0" applyAlignment="0" applyProtection="0"/>
    <xf numFmtId="0" fontId="10" fillId="14" borderId="0" applyNumberFormat="0" applyBorder="0" applyAlignment="0" applyProtection="0"/>
    <xf numFmtId="0" fontId="11" fillId="15" borderId="1" applyNumberFormat="0" applyAlignment="0" applyProtection="0"/>
    <xf numFmtId="0" fontId="12" fillId="12" borderId="2" applyNumberFormat="0" applyAlignment="0" applyProtection="0"/>
    <xf numFmtId="0" fontId="13" fillId="0" borderId="0" applyNumberFormat="0" applyFill="0" applyBorder="0" applyAlignment="0" applyProtection="0"/>
    <xf numFmtId="0" fontId="14" fillId="6" borderId="0" applyNumberFormat="0" applyBorder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1" applyNumberFormat="0" applyAlignment="0" applyProtection="0"/>
    <xf numFmtId="0" fontId="19" fillId="0" borderId="6" applyNumberFormat="0" applyFill="0" applyAlignment="0" applyProtection="0"/>
    <xf numFmtId="0" fontId="20" fillId="16" borderId="0" applyNumberFormat="0" applyBorder="0" applyAlignment="0" applyProtection="0"/>
    <xf numFmtId="0" fontId="7" fillId="3" borderId="7" applyNumberFormat="0" applyFont="0" applyAlignment="0" applyProtection="0"/>
    <xf numFmtId="0" fontId="21" fillId="15" borderId="8" applyNumberFormat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7" fillId="0" borderId="0"/>
    <xf numFmtId="164" fontId="6" fillId="0" borderId="0" applyFont="0" applyFill="0" applyBorder="0" applyAlignment="0" applyProtection="0"/>
  </cellStyleXfs>
  <cellXfs count="175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  <xf numFmtId="2" fontId="2" fillId="17" borderId="10" xfId="0" applyNumberFormat="1" applyFont="1" applyFill="1" applyBorder="1" applyAlignment="1">
      <alignment horizontal="center" vertical="center" wrapText="1"/>
    </xf>
    <xf numFmtId="49" fontId="2" fillId="17" borderId="10" xfId="0" applyNumberFormat="1" applyFont="1" applyFill="1" applyBorder="1" applyAlignment="1">
      <alignment horizontal="center" vertical="center" wrapText="1"/>
    </xf>
    <xf numFmtId="0" fontId="2" fillId="17" borderId="10" xfId="0" applyFont="1" applyFill="1" applyBorder="1" applyAlignment="1">
      <alignment horizontal="center" vertical="center" wrapText="1"/>
    </xf>
    <xf numFmtId="49" fontId="3" fillId="17" borderId="10" xfId="43" applyNumberFormat="1" applyFont="1" applyFill="1" applyBorder="1" applyAlignment="1">
      <alignment horizontal="center" vertical="center" wrapText="1"/>
    </xf>
    <xf numFmtId="165" fontId="3" fillId="17" borderId="10" xfId="0" applyNumberFormat="1" applyFont="1" applyFill="1" applyBorder="1" applyAlignment="1">
      <alignment horizontal="center" vertical="center" wrapText="1"/>
    </xf>
    <xf numFmtId="0" fontId="3" fillId="17" borderId="10" xfId="0" applyFont="1" applyFill="1" applyBorder="1" applyAlignment="1">
      <alignment horizontal="center" vertical="center" wrapText="1"/>
    </xf>
    <xf numFmtId="0" fontId="25" fillId="17" borderId="10" xfId="0" applyFont="1" applyFill="1" applyBorder="1" applyAlignment="1">
      <alignment horizontal="center" vertical="center" wrapText="1"/>
    </xf>
    <xf numFmtId="0" fontId="1" fillId="17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49" fontId="4" fillId="0" borderId="0" xfId="0" applyNumberFormat="1" applyFont="1" applyAlignment="1">
      <alignment horizontal="center" vertical="center" wrapText="1"/>
    </xf>
    <xf numFmtId="2" fontId="1" fillId="17" borderId="10" xfId="0" applyNumberFormat="1" applyFont="1" applyFill="1" applyBorder="1" applyAlignment="1">
      <alignment horizontal="center" vertical="center" wrapText="1"/>
    </xf>
    <xf numFmtId="166" fontId="2" fillId="17" borderId="10" xfId="43" applyNumberFormat="1" applyFont="1" applyFill="1" applyBorder="1" applyAlignment="1">
      <alignment horizontal="center" vertical="center" wrapText="1"/>
    </xf>
    <xf numFmtId="49" fontId="2" fillId="17" borderId="10" xfId="43" applyNumberFormat="1" applyFont="1" applyFill="1" applyBorder="1" applyAlignment="1">
      <alignment horizontal="center" vertical="center" wrapText="1"/>
    </xf>
    <xf numFmtId="0" fontId="25" fillId="17" borderId="13" xfId="0" applyFont="1" applyFill="1" applyBorder="1" applyAlignment="1">
      <alignment horizontal="center" vertical="center" wrapText="1"/>
    </xf>
    <xf numFmtId="0" fontId="1" fillId="17" borderId="14" xfId="0" applyFont="1" applyFill="1" applyBorder="1" applyAlignment="1">
      <alignment horizontal="center" vertical="center" wrapText="1"/>
    </xf>
    <xf numFmtId="49" fontId="3" fillId="17" borderId="15" xfId="43" applyNumberFormat="1" applyFont="1" applyFill="1" applyBorder="1" applyAlignment="1">
      <alignment horizontal="center" vertical="center" wrapText="1"/>
    </xf>
    <xf numFmtId="49" fontId="2" fillId="17" borderId="15" xfId="43" applyNumberFormat="1" applyFont="1" applyFill="1" applyBorder="1" applyAlignment="1">
      <alignment horizontal="center" vertical="center" wrapText="1"/>
    </xf>
    <xf numFmtId="0" fontId="1" fillId="17" borderId="13" xfId="0" applyFont="1" applyFill="1" applyBorder="1" applyAlignment="1">
      <alignment horizontal="center" vertical="center" wrapText="1"/>
    </xf>
    <xf numFmtId="49" fontId="1" fillId="17" borderId="10" xfId="0" applyNumberFormat="1" applyFont="1" applyFill="1" applyBorder="1" applyAlignment="1">
      <alignment horizontal="center" vertical="center" wrapText="1"/>
    </xf>
    <xf numFmtId="0" fontId="1" fillId="17" borderId="12" xfId="0" applyFont="1" applyFill="1" applyBorder="1" applyAlignment="1">
      <alignment horizontal="center" vertical="center" wrapText="1"/>
    </xf>
    <xf numFmtId="0" fontId="1" fillId="17" borderId="17" xfId="0" applyFont="1" applyFill="1" applyBorder="1" applyAlignment="1">
      <alignment horizontal="center" vertical="center" wrapText="1"/>
    </xf>
    <xf numFmtId="49" fontId="1" fillId="17" borderId="10" xfId="42" applyNumberFormat="1" applyFont="1" applyFill="1" applyBorder="1" applyAlignment="1" applyProtection="1">
      <alignment horizontal="center" vertical="center" wrapText="1"/>
      <protection locked="0"/>
    </xf>
    <xf numFmtId="0" fontId="2" fillId="17" borderId="10" xfId="0" applyFont="1" applyFill="1" applyBorder="1" applyAlignment="1">
      <alignment horizontal="justify" vertical="top" wrapText="1"/>
    </xf>
    <xf numFmtId="166" fontId="1" fillId="17" borderId="10" xfId="43" applyNumberFormat="1" applyFont="1" applyFill="1" applyBorder="1" applyAlignment="1">
      <alignment horizontal="center" vertical="center" wrapText="1"/>
    </xf>
    <xf numFmtId="0" fontId="25" fillId="17" borderId="18" xfId="0" applyFont="1" applyFill="1" applyBorder="1" applyAlignment="1">
      <alignment horizontal="center" vertical="center" wrapText="1"/>
    </xf>
    <xf numFmtId="0" fontId="25" fillId="17" borderId="19" xfId="0" applyFont="1" applyFill="1" applyBorder="1" applyAlignment="1">
      <alignment horizontal="center" vertical="center" wrapText="1"/>
    </xf>
    <xf numFmtId="49" fontId="1" fillId="17" borderId="19" xfId="42" applyNumberFormat="1" applyFont="1" applyFill="1" applyBorder="1" applyAlignment="1" applyProtection="1">
      <alignment horizontal="center" vertical="center" wrapText="1"/>
      <protection locked="0"/>
    </xf>
    <xf numFmtId="0" fontId="1" fillId="17" borderId="21" xfId="0" applyFont="1" applyFill="1" applyBorder="1" applyAlignment="1">
      <alignment horizontal="center" vertical="center" wrapText="1"/>
    </xf>
    <xf numFmtId="49" fontId="1" fillId="17" borderId="14" xfId="42" applyNumberFormat="1" applyFont="1" applyFill="1" applyBorder="1" applyAlignment="1" applyProtection="1">
      <alignment horizontal="center" vertical="center" wrapText="1"/>
      <protection locked="0"/>
    </xf>
    <xf numFmtId="0" fontId="1" fillId="17" borderId="23" xfId="0" applyFont="1" applyFill="1" applyBorder="1" applyAlignment="1">
      <alignment horizontal="center" vertical="center" wrapText="1"/>
    </xf>
    <xf numFmtId="0" fontId="1" fillId="17" borderId="15" xfId="0" applyFont="1" applyFill="1" applyBorder="1" applyAlignment="1">
      <alignment horizontal="center" vertical="center" wrapText="1"/>
    </xf>
    <xf numFmtId="49" fontId="1" fillId="17" borderId="15" xfId="42" applyNumberFormat="1" applyFont="1" applyFill="1" applyBorder="1" applyAlignment="1" applyProtection="1">
      <alignment horizontal="center" vertical="center" wrapText="1"/>
      <protection locked="0"/>
    </xf>
    <xf numFmtId="0" fontId="1" fillId="17" borderId="24" xfId="0" applyFont="1" applyFill="1" applyBorder="1" applyAlignment="1">
      <alignment horizontal="center" vertical="center" wrapText="1"/>
    </xf>
    <xf numFmtId="0" fontId="2" fillId="17" borderId="10" xfId="0" applyFont="1" applyFill="1" applyBorder="1" applyAlignment="1">
      <alignment horizontal="justify" vertical="center" wrapText="1"/>
    </xf>
    <xf numFmtId="0" fontId="2" fillId="17" borderId="13" xfId="0" applyFont="1" applyFill="1" applyBorder="1" applyAlignment="1">
      <alignment horizontal="center" vertical="center" wrapText="1"/>
    </xf>
    <xf numFmtId="0" fontId="2" fillId="17" borderId="10" xfId="0" applyFont="1" applyFill="1" applyBorder="1" applyAlignment="1">
      <alignment horizontal="left" vertical="top" wrapText="1"/>
    </xf>
    <xf numFmtId="0" fontId="2" fillId="17" borderId="10" xfId="0" applyFont="1" applyFill="1" applyBorder="1" applyAlignment="1">
      <alignment wrapText="1"/>
    </xf>
    <xf numFmtId="0" fontId="2" fillId="17" borderId="10" xfId="0" applyFont="1" applyFill="1" applyBorder="1" applyAlignment="1">
      <alignment horizontal="left" vertical="center" wrapText="1"/>
    </xf>
    <xf numFmtId="0" fontId="1" fillId="17" borderId="19" xfId="0" applyFont="1" applyFill="1" applyBorder="1" applyAlignment="1">
      <alignment horizontal="center" vertical="center" wrapText="1"/>
    </xf>
    <xf numFmtId="49" fontId="2" fillId="17" borderId="19" xfId="43" applyNumberFormat="1" applyFont="1" applyFill="1" applyBorder="1" applyAlignment="1">
      <alignment horizontal="center" vertical="center" wrapText="1"/>
    </xf>
    <xf numFmtId="0" fontId="2" fillId="17" borderId="14" xfId="0" applyFont="1" applyFill="1" applyBorder="1" applyAlignment="1">
      <alignment wrapText="1"/>
    </xf>
    <xf numFmtId="166" fontId="2" fillId="17" borderId="14" xfId="43" applyNumberFormat="1" applyFont="1" applyFill="1" applyBorder="1" applyAlignment="1">
      <alignment horizontal="center" vertical="center" wrapText="1"/>
    </xf>
    <xf numFmtId="49" fontId="2" fillId="17" borderId="14" xfId="43" applyNumberFormat="1" applyFont="1" applyFill="1" applyBorder="1" applyAlignment="1">
      <alignment horizontal="center" vertical="center" wrapText="1"/>
    </xf>
    <xf numFmtId="0" fontId="2" fillId="17" borderId="19" xfId="0" applyFont="1" applyFill="1" applyBorder="1" applyAlignment="1">
      <alignment horizontal="left" vertical="center" wrapText="1"/>
    </xf>
    <xf numFmtId="166" fontId="3" fillId="17" borderId="19" xfId="43" applyNumberFormat="1" applyFont="1" applyFill="1" applyBorder="1" applyAlignment="1">
      <alignment horizontal="center" vertical="center" wrapText="1"/>
    </xf>
    <xf numFmtId="166" fontId="3" fillId="17" borderId="10" xfId="43" applyNumberFormat="1" applyFont="1" applyFill="1" applyBorder="1" applyAlignment="1">
      <alignment horizontal="center" vertical="center" wrapText="1"/>
    </xf>
    <xf numFmtId="0" fontId="5" fillId="17" borderId="10" xfId="0" applyFont="1" applyFill="1" applyBorder="1" applyAlignment="1">
      <alignment horizontal="center" vertical="center" wrapText="1"/>
    </xf>
    <xf numFmtId="2" fontId="2" fillId="17" borderId="10" xfId="0" applyNumberFormat="1" applyFont="1" applyFill="1" applyBorder="1" applyAlignment="1">
      <alignment horizontal="left" vertical="center" wrapText="1"/>
    </xf>
    <xf numFmtId="2" fontId="5" fillId="17" borderId="10" xfId="0" applyNumberFormat="1" applyFont="1" applyFill="1" applyBorder="1" applyAlignment="1">
      <alignment horizontal="center" vertical="center" wrapText="1"/>
    </xf>
    <xf numFmtId="0" fontId="1" fillId="17" borderId="0" xfId="0" applyFont="1" applyFill="1" applyAlignment="1">
      <alignment horizontal="center" vertical="center" wrapText="1"/>
    </xf>
    <xf numFmtId="49" fontId="3" fillId="17" borderId="17" xfId="43" applyNumberFormat="1" applyFont="1" applyFill="1" applyBorder="1" applyAlignment="1">
      <alignment horizontal="center" vertical="center" wrapText="1"/>
    </xf>
    <xf numFmtId="49" fontId="3" fillId="17" borderId="19" xfId="43" applyNumberFormat="1" applyFont="1" applyFill="1" applyBorder="1" applyAlignment="1">
      <alignment horizontal="center" vertical="center" wrapText="1"/>
    </xf>
    <xf numFmtId="0" fontId="1" fillId="17" borderId="34" xfId="0" applyFont="1" applyFill="1" applyBorder="1" applyAlignment="1">
      <alignment horizontal="center" vertical="center" wrapText="1"/>
    </xf>
    <xf numFmtId="0" fontId="1" fillId="17" borderId="35" xfId="0" applyFont="1" applyFill="1" applyBorder="1" applyAlignment="1">
      <alignment horizontal="center" vertical="center" wrapText="1"/>
    </xf>
    <xf numFmtId="0" fontId="1" fillId="17" borderId="26" xfId="0" applyFont="1" applyFill="1" applyBorder="1" applyAlignment="1">
      <alignment horizontal="center" vertical="center" wrapText="1"/>
    </xf>
    <xf numFmtId="0" fontId="1" fillId="17" borderId="27" xfId="0" applyFont="1" applyFill="1" applyBorder="1" applyAlignment="1">
      <alignment horizontal="center" vertical="center" wrapText="1"/>
    </xf>
    <xf numFmtId="0" fontId="1" fillId="17" borderId="31" xfId="0" applyFont="1" applyFill="1" applyBorder="1" applyAlignment="1">
      <alignment horizontal="center" vertical="center" wrapText="1"/>
    </xf>
    <xf numFmtId="0" fontId="1" fillId="17" borderId="32" xfId="0" applyFont="1" applyFill="1" applyBorder="1" applyAlignment="1">
      <alignment horizontal="center" vertical="center" wrapText="1"/>
    </xf>
    <xf numFmtId="0" fontId="1" fillId="17" borderId="28" xfId="0" applyFont="1" applyFill="1" applyBorder="1" applyAlignment="1">
      <alignment horizontal="center" vertical="center" wrapText="1"/>
    </xf>
    <xf numFmtId="0" fontId="1" fillId="17" borderId="29" xfId="0" applyFont="1" applyFill="1" applyBorder="1" applyAlignment="1">
      <alignment horizontal="center" vertical="center" wrapText="1"/>
    </xf>
    <xf numFmtId="0" fontId="1" fillId="17" borderId="17" xfId="0" applyFont="1" applyFill="1" applyBorder="1" applyAlignment="1">
      <alignment horizontal="center" vertical="center" wrapText="1"/>
    </xf>
    <xf numFmtId="0" fontId="1" fillId="17" borderId="25" xfId="0" applyFont="1" applyFill="1" applyBorder="1" applyAlignment="1">
      <alignment horizontal="center" vertical="center" wrapText="1"/>
    </xf>
    <xf numFmtId="0" fontId="1" fillId="17" borderId="19" xfId="0" applyFont="1" applyFill="1" applyBorder="1" applyAlignment="1">
      <alignment horizontal="center" vertical="center" wrapText="1"/>
    </xf>
    <xf numFmtId="49" fontId="25" fillId="17" borderId="17" xfId="0" applyNumberFormat="1" applyFont="1" applyFill="1" applyBorder="1" applyAlignment="1">
      <alignment horizontal="center" vertical="center" wrapText="1"/>
    </xf>
    <xf numFmtId="49" fontId="25" fillId="17" borderId="25" xfId="0" applyNumberFormat="1" applyFont="1" applyFill="1" applyBorder="1" applyAlignment="1">
      <alignment horizontal="center" vertical="center" wrapText="1"/>
    </xf>
    <xf numFmtId="49" fontId="25" fillId="17" borderId="19" xfId="0" applyNumberFormat="1" applyFont="1" applyFill="1" applyBorder="1" applyAlignment="1">
      <alignment horizontal="center" vertical="center" wrapText="1"/>
    </xf>
    <xf numFmtId="0" fontId="1" fillId="17" borderId="24" xfId="0" applyFont="1" applyFill="1" applyBorder="1" applyAlignment="1">
      <alignment horizontal="center" vertical="center" wrapText="1"/>
    </xf>
    <xf numFmtId="0" fontId="1" fillId="17" borderId="30" xfId="0" applyFont="1" applyFill="1" applyBorder="1" applyAlignment="1">
      <alignment horizontal="center" vertical="center" wrapText="1"/>
    </xf>
    <xf numFmtId="0" fontId="1" fillId="17" borderId="0" xfId="0" applyFont="1" applyFill="1" applyAlignment="1">
      <alignment horizontal="center" vertical="center" wrapText="1"/>
    </xf>
    <xf numFmtId="0" fontId="1" fillId="17" borderId="33" xfId="0" applyFont="1" applyFill="1" applyBorder="1" applyAlignment="1">
      <alignment horizontal="center" vertical="center" wrapText="1"/>
    </xf>
    <xf numFmtId="49" fontId="1" fillId="17" borderId="24" xfId="0" applyNumberFormat="1" applyFont="1" applyFill="1" applyBorder="1" applyAlignment="1">
      <alignment horizontal="center" vertical="center" wrapText="1"/>
    </xf>
    <xf numFmtId="49" fontId="1" fillId="17" borderId="25" xfId="0" applyNumberFormat="1" applyFont="1" applyFill="1" applyBorder="1" applyAlignment="1">
      <alignment horizontal="center" vertical="center" wrapText="1"/>
    </xf>
    <xf numFmtId="49" fontId="1" fillId="17" borderId="19" xfId="0" applyNumberFormat="1" applyFont="1" applyFill="1" applyBorder="1" applyAlignment="1">
      <alignment horizontal="center" vertical="center" wrapText="1"/>
    </xf>
    <xf numFmtId="0" fontId="1" fillId="17" borderId="41" xfId="0" applyFont="1" applyFill="1" applyBorder="1" applyAlignment="1">
      <alignment horizontal="center" vertical="center" wrapText="1"/>
    </xf>
    <xf numFmtId="0" fontId="1" fillId="17" borderId="42" xfId="0" applyFont="1" applyFill="1" applyBorder="1" applyAlignment="1">
      <alignment horizontal="center" vertical="center" wrapText="1"/>
    </xf>
    <xf numFmtId="49" fontId="1" fillId="17" borderId="17" xfId="42" applyNumberFormat="1" applyFont="1" applyFill="1" applyBorder="1" applyAlignment="1" applyProtection="1">
      <alignment horizontal="center" vertical="center" wrapText="1"/>
      <protection locked="0"/>
    </xf>
    <xf numFmtId="49" fontId="1" fillId="17" borderId="19" xfId="42" applyNumberFormat="1" applyFont="1" applyFill="1" applyBorder="1" applyAlignment="1" applyProtection="1">
      <alignment horizontal="center" vertical="center" wrapText="1"/>
      <protection locked="0"/>
    </xf>
    <xf numFmtId="0" fontId="25" fillId="17" borderId="17" xfId="0" applyFont="1" applyFill="1" applyBorder="1" applyAlignment="1">
      <alignment horizontal="center" vertical="center" wrapText="1"/>
    </xf>
    <xf numFmtId="0" fontId="25" fillId="17" borderId="19" xfId="0" applyFont="1" applyFill="1" applyBorder="1" applyAlignment="1">
      <alignment horizontal="center" vertical="center" wrapText="1"/>
    </xf>
    <xf numFmtId="2" fontId="1" fillId="17" borderId="17" xfId="0" applyNumberFormat="1" applyFont="1" applyFill="1" applyBorder="1" applyAlignment="1">
      <alignment horizontal="center" vertical="center" wrapText="1"/>
    </xf>
    <xf numFmtId="2" fontId="1" fillId="17" borderId="19" xfId="0" applyNumberFormat="1" applyFont="1" applyFill="1" applyBorder="1" applyAlignment="1">
      <alignment horizontal="center" vertical="center" wrapText="1"/>
    </xf>
    <xf numFmtId="0" fontId="2" fillId="17" borderId="17" xfId="0" applyFont="1" applyFill="1" applyBorder="1" applyAlignment="1">
      <alignment horizontal="center" vertical="center" wrapText="1"/>
    </xf>
    <xf numFmtId="0" fontId="2" fillId="17" borderId="19" xfId="0" applyFont="1" applyFill="1" applyBorder="1" applyAlignment="1">
      <alignment horizontal="center" vertical="center" wrapText="1"/>
    </xf>
    <xf numFmtId="0" fontId="3" fillId="17" borderId="24" xfId="0" applyFont="1" applyFill="1" applyBorder="1" applyAlignment="1">
      <alignment horizontal="center" vertical="center" wrapText="1"/>
    </xf>
    <xf numFmtId="0" fontId="3" fillId="17" borderId="25" xfId="0" applyFont="1" applyFill="1" applyBorder="1" applyAlignment="1">
      <alignment horizontal="center" vertical="center" wrapText="1"/>
    </xf>
    <xf numFmtId="0" fontId="3" fillId="17" borderId="19" xfId="0" applyFont="1" applyFill="1" applyBorder="1" applyAlignment="1">
      <alignment horizontal="center" vertical="center" wrapText="1"/>
    </xf>
    <xf numFmtId="0" fontId="1" fillId="17" borderId="36" xfId="0" applyFont="1" applyFill="1" applyBorder="1" applyAlignment="1">
      <alignment horizontal="center" vertical="center" wrapText="1"/>
    </xf>
    <xf numFmtId="0" fontId="1" fillId="17" borderId="37" xfId="0" applyFont="1" applyFill="1" applyBorder="1" applyAlignment="1">
      <alignment horizontal="center" vertical="center" wrapText="1"/>
    </xf>
    <xf numFmtId="0" fontId="1" fillId="17" borderId="38" xfId="0" applyFont="1" applyFill="1" applyBorder="1" applyAlignment="1">
      <alignment horizontal="center" vertical="center" wrapText="1"/>
    </xf>
    <xf numFmtId="0" fontId="1" fillId="17" borderId="39" xfId="0" applyFont="1" applyFill="1" applyBorder="1" applyAlignment="1">
      <alignment horizontal="center" vertical="center" wrapText="1"/>
    </xf>
    <xf numFmtId="0" fontId="1" fillId="17" borderId="40" xfId="0" applyFont="1" applyFill="1" applyBorder="1" applyAlignment="1">
      <alignment horizontal="center" vertical="center" wrapText="1"/>
    </xf>
    <xf numFmtId="0" fontId="1" fillId="17" borderId="11" xfId="0" applyFont="1" applyFill="1" applyBorder="1" applyAlignment="1">
      <alignment horizontal="center" vertical="center" wrapText="1"/>
    </xf>
    <xf numFmtId="0" fontId="1" fillId="17" borderId="12" xfId="0" applyFont="1" applyFill="1" applyBorder="1" applyAlignment="1">
      <alignment horizontal="center" vertical="center" wrapText="1"/>
    </xf>
    <xf numFmtId="0" fontId="25" fillId="17" borderId="25" xfId="0" applyFont="1" applyFill="1" applyBorder="1" applyAlignment="1">
      <alignment horizontal="center" vertical="center" wrapText="1"/>
    </xf>
    <xf numFmtId="0" fontId="1" fillId="17" borderId="43" xfId="0" applyFont="1" applyFill="1" applyBorder="1" applyAlignment="1">
      <alignment horizontal="center" vertical="center" wrapText="1"/>
    </xf>
    <xf numFmtId="49" fontId="2" fillId="17" borderId="17" xfId="43" applyNumberFormat="1" applyFont="1" applyFill="1" applyBorder="1" applyAlignment="1">
      <alignment horizontal="center" vertical="center" wrapText="1"/>
    </xf>
    <xf numFmtId="49" fontId="2" fillId="17" borderId="19" xfId="43" applyNumberFormat="1" applyFont="1" applyFill="1" applyBorder="1" applyAlignment="1">
      <alignment horizontal="center" vertical="center" wrapText="1"/>
    </xf>
    <xf numFmtId="166" fontId="3" fillId="17" borderId="17" xfId="43" applyNumberFormat="1" applyFont="1" applyFill="1" applyBorder="1" applyAlignment="1">
      <alignment horizontal="center" vertical="center" wrapText="1"/>
    </xf>
    <xf numFmtId="166" fontId="3" fillId="17" borderId="19" xfId="43" applyNumberFormat="1" applyFont="1" applyFill="1" applyBorder="1" applyAlignment="1">
      <alignment horizontal="center" vertical="center" wrapText="1"/>
    </xf>
    <xf numFmtId="0" fontId="25" fillId="17" borderId="45" xfId="0" applyFont="1" applyFill="1" applyBorder="1" applyAlignment="1">
      <alignment horizontal="center" vertical="center" wrapText="1"/>
    </xf>
    <xf numFmtId="0" fontId="25" fillId="17" borderId="18" xfId="0" applyFont="1" applyFill="1" applyBorder="1" applyAlignment="1">
      <alignment horizontal="center" vertical="center" wrapText="1"/>
    </xf>
    <xf numFmtId="0" fontId="2" fillId="17" borderId="25" xfId="0" applyFont="1" applyFill="1" applyBorder="1" applyAlignment="1">
      <alignment horizontal="center" vertical="center" wrapText="1"/>
    </xf>
    <xf numFmtId="0" fontId="3" fillId="17" borderId="17" xfId="0" applyFont="1" applyFill="1" applyBorder="1" applyAlignment="1">
      <alignment horizontal="center" vertical="center" wrapText="1"/>
    </xf>
    <xf numFmtId="0" fontId="2" fillId="17" borderId="17" xfId="0" applyFont="1" applyFill="1" applyBorder="1" applyAlignment="1">
      <alignment horizontal="left" vertical="center" wrapText="1"/>
    </xf>
    <xf numFmtId="0" fontId="2" fillId="17" borderId="25" xfId="0" applyFont="1" applyFill="1" applyBorder="1" applyAlignment="1">
      <alignment horizontal="left" vertical="center" wrapText="1"/>
    </xf>
    <xf numFmtId="0" fontId="2" fillId="17" borderId="19" xfId="0" applyFont="1" applyFill="1" applyBorder="1" applyAlignment="1">
      <alignment horizontal="left" vertical="center" wrapText="1"/>
    </xf>
    <xf numFmtId="0" fontId="5" fillId="17" borderId="17" xfId="0" applyFont="1" applyFill="1" applyBorder="1" applyAlignment="1">
      <alignment horizontal="center" vertical="center" wrapText="1"/>
    </xf>
    <xf numFmtId="0" fontId="5" fillId="17" borderId="25" xfId="0" applyFont="1" applyFill="1" applyBorder="1" applyAlignment="1">
      <alignment horizontal="center" vertical="center" wrapText="1"/>
    </xf>
    <xf numFmtId="0" fontId="5" fillId="17" borderId="19" xfId="0" applyFont="1" applyFill="1" applyBorder="1" applyAlignment="1">
      <alignment horizontal="center" vertical="center" wrapText="1"/>
    </xf>
    <xf numFmtId="0" fontId="3" fillId="17" borderId="0" xfId="0" applyFont="1" applyFill="1" applyAlignment="1">
      <alignment horizontal="center" vertical="center" wrapText="1"/>
    </xf>
    <xf numFmtId="0" fontId="27" fillId="17" borderId="0" xfId="0" applyFont="1" applyFill="1" applyAlignment="1">
      <alignment horizontal="center" vertical="center" wrapText="1"/>
    </xf>
    <xf numFmtId="0" fontId="4" fillId="17" borderId="0" xfId="0" applyFont="1" applyFill="1" applyAlignment="1">
      <alignment horizontal="center" vertical="center" wrapText="1"/>
    </xf>
    <xf numFmtId="0" fontId="2" fillId="17" borderId="0" xfId="0" applyFont="1" applyFill="1" applyAlignment="1">
      <alignment horizontal="center" vertical="center" wrapText="1"/>
    </xf>
    <xf numFmtId="49" fontId="2" fillId="17" borderId="0" xfId="0" applyNumberFormat="1" applyFont="1" applyFill="1" applyAlignment="1">
      <alignment horizontal="left" vertical="top" wrapText="1"/>
    </xf>
    <xf numFmtId="0" fontId="2" fillId="17" borderId="0" xfId="0" applyFont="1" applyFill="1" applyAlignment="1">
      <alignment horizontal="left" vertical="top" wrapText="1"/>
    </xf>
    <xf numFmtId="0" fontId="5" fillId="17" borderId="0" xfId="0" applyFont="1" applyFill="1" applyAlignment="1">
      <alignment horizontal="left" vertical="top" wrapText="1"/>
    </xf>
    <xf numFmtId="0" fontId="26" fillId="17" borderId="0" xfId="0" applyFont="1" applyFill="1" applyAlignment="1">
      <alignment horizontal="center" vertical="top" wrapText="1"/>
    </xf>
    <xf numFmtId="0" fontId="28" fillId="17" borderId="0" xfId="0" applyFont="1" applyFill="1" applyAlignment="1">
      <alignment horizontal="center" vertical="top" wrapText="1"/>
    </xf>
    <xf numFmtId="0" fontId="28" fillId="17" borderId="0" xfId="0" applyFont="1" applyFill="1" applyAlignment="1">
      <alignment horizontal="center" vertical="top" wrapText="1"/>
    </xf>
    <xf numFmtId="49" fontId="4" fillId="17" borderId="0" xfId="0" applyNumberFormat="1" applyFont="1" applyFill="1" applyAlignment="1">
      <alignment horizontal="center" vertical="center" wrapText="1"/>
    </xf>
    <xf numFmtId="0" fontId="5" fillId="17" borderId="0" xfId="0" applyFont="1" applyFill="1" applyAlignment="1">
      <alignment horizontal="center" vertical="center" wrapText="1"/>
    </xf>
    <xf numFmtId="49" fontId="8" fillId="17" borderId="0" xfId="0" applyNumberFormat="1" applyFont="1" applyFill="1" applyAlignment="1">
      <alignment horizontal="center" vertical="center" wrapText="1"/>
    </xf>
    <xf numFmtId="0" fontId="8" fillId="17" borderId="0" xfId="0" applyFont="1" applyFill="1" applyAlignment="1">
      <alignment horizontal="center" vertical="center" wrapText="1"/>
    </xf>
    <xf numFmtId="0" fontId="2" fillId="17" borderId="10" xfId="0" applyFont="1" applyFill="1" applyBorder="1" applyAlignment="1">
      <alignment vertical="top" wrapText="1"/>
    </xf>
    <xf numFmtId="0" fontId="5" fillId="17" borderId="0" xfId="0" applyFont="1" applyFill="1" applyAlignment="1">
      <alignment horizontal="center" wrapText="1"/>
    </xf>
    <xf numFmtId="0" fontId="3" fillId="17" borderId="0" xfId="0" applyFont="1" applyFill="1" applyAlignment="1">
      <alignment horizontal="center" vertical="center" wrapText="1"/>
    </xf>
    <xf numFmtId="0" fontId="2" fillId="17" borderId="0" xfId="0" applyFont="1" applyFill="1" applyAlignment="1">
      <alignment horizontal="left" vertical="top" wrapText="1"/>
    </xf>
    <xf numFmtId="0" fontId="2" fillId="17" borderId="10" xfId="0" applyFont="1" applyFill="1" applyBorder="1" applyAlignment="1">
      <alignment vertical="center" wrapText="1"/>
    </xf>
    <xf numFmtId="0" fontId="2" fillId="17" borderId="0" xfId="0" applyFont="1" applyFill="1" applyAlignment="1">
      <alignment horizontal="justify" vertical="center" wrapText="1"/>
    </xf>
    <xf numFmtId="0" fontId="29" fillId="17" borderId="42" xfId="0" applyFont="1" applyFill="1" applyBorder="1" applyAlignment="1">
      <alignment horizontal="center" vertical="center" wrapText="1"/>
    </xf>
    <xf numFmtId="2" fontId="3" fillId="17" borderId="10" xfId="43" applyNumberFormat="1" applyFont="1" applyFill="1" applyBorder="1" applyAlignment="1">
      <alignment horizontal="center" vertical="center" wrapText="1"/>
    </xf>
    <xf numFmtId="2" fontId="27" fillId="17" borderId="10" xfId="43" applyNumberFormat="1" applyFont="1" applyFill="1" applyBorder="1" applyAlignment="1">
      <alignment horizontal="center" vertical="center" wrapText="1"/>
    </xf>
    <xf numFmtId="2" fontId="2" fillId="17" borderId="12" xfId="43" applyNumberFormat="1" applyFont="1" applyFill="1" applyBorder="1" applyAlignment="1">
      <alignment horizontal="center" vertical="center" wrapText="1"/>
    </xf>
    <xf numFmtId="2" fontId="2" fillId="17" borderId="10" xfId="43" applyNumberFormat="1" applyFont="1" applyFill="1" applyBorder="1" applyAlignment="1">
      <alignment horizontal="center" vertical="center" wrapText="1"/>
    </xf>
    <xf numFmtId="165" fontId="2" fillId="17" borderId="10" xfId="43" applyNumberFormat="1" applyFont="1" applyFill="1" applyBorder="1" applyAlignment="1">
      <alignment horizontal="center" vertical="center" wrapText="1"/>
    </xf>
    <xf numFmtId="165" fontId="5" fillId="17" borderId="10" xfId="43" applyNumberFormat="1" applyFont="1" applyFill="1" applyBorder="1" applyAlignment="1">
      <alignment horizontal="center" vertical="center" wrapText="1"/>
    </xf>
    <xf numFmtId="0" fontId="2" fillId="17" borderId="12" xfId="43" applyNumberFormat="1" applyFont="1" applyFill="1" applyBorder="1" applyAlignment="1">
      <alignment horizontal="center" vertical="center" wrapText="1"/>
    </xf>
    <xf numFmtId="166" fontId="2" fillId="17" borderId="12" xfId="43" applyNumberFormat="1" applyFont="1" applyFill="1" applyBorder="1" applyAlignment="1">
      <alignment horizontal="center" vertical="center" wrapText="1"/>
    </xf>
    <xf numFmtId="2" fontId="3" fillId="17" borderId="10" xfId="0" applyNumberFormat="1" applyFont="1" applyFill="1" applyBorder="1" applyAlignment="1">
      <alignment horizontal="center" vertical="center" wrapText="1"/>
    </xf>
    <xf numFmtId="2" fontId="27" fillId="17" borderId="10" xfId="0" applyNumberFormat="1" applyFont="1" applyFill="1" applyBorder="1" applyAlignment="1">
      <alignment horizontal="center" vertical="center" wrapText="1"/>
    </xf>
    <xf numFmtId="2" fontId="5" fillId="17" borderId="10" xfId="43" applyNumberFormat="1" applyFont="1" applyFill="1" applyBorder="1" applyAlignment="1">
      <alignment horizontal="center" vertical="center" wrapText="1"/>
    </xf>
    <xf numFmtId="49" fontId="5" fillId="17" borderId="10" xfId="43" applyNumberFormat="1" applyFont="1" applyFill="1" applyBorder="1" applyAlignment="1">
      <alignment horizontal="center" vertical="center" wrapText="1"/>
    </xf>
    <xf numFmtId="2" fontId="3" fillId="17" borderId="17" xfId="43" applyNumberFormat="1" applyFont="1" applyFill="1" applyBorder="1" applyAlignment="1">
      <alignment horizontal="center" vertical="center" wrapText="1"/>
    </xf>
    <xf numFmtId="2" fontId="27" fillId="17" borderId="17" xfId="43" applyNumberFormat="1" applyFont="1" applyFill="1" applyBorder="1" applyAlignment="1">
      <alignment horizontal="center" vertical="center" wrapText="1"/>
    </xf>
    <xf numFmtId="2" fontId="2" fillId="17" borderId="44" xfId="43" applyNumberFormat="1" applyFont="1" applyFill="1" applyBorder="1" applyAlignment="1">
      <alignment horizontal="center" vertical="center" wrapText="1"/>
    </xf>
    <xf numFmtId="2" fontId="3" fillId="17" borderId="19" xfId="43" applyNumberFormat="1" applyFont="1" applyFill="1" applyBorder="1" applyAlignment="1">
      <alignment horizontal="center" vertical="center" wrapText="1"/>
    </xf>
    <xf numFmtId="2" fontId="27" fillId="17" borderId="19" xfId="43" applyNumberFormat="1" applyFont="1" applyFill="1" applyBorder="1" applyAlignment="1">
      <alignment horizontal="center" vertical="center" wrapText="1"/>
    </xf>
    <xf numFmtId="2" fontId="2" fillId="17" borderId="20" xfId="43" applyNumberFormat="1" applyFont="1" applyFill="1" applyBorder="1" applyAlignment="1">
      <alignment horizontal="center" vertical="center" wrapText="1"/>
    </xf>
    <xf numFmtId="2" fontId="3" fillId="17" borderId="19" xfId="43" applyNumberFormat="1" applyFont="1" applyFill="1" applyBorder="1" applyAlignment="1">
      <alignment horizontal="center" vertical="center" wrapText="1"/>
    </xf>
    <xf numFmtId="2" fontId="27" fillId="17" borderId="19" xfId="43" applyNumberFormat="1" applyFont="1" applyFill="1" applyBorder="1" applyAlignment="1">
      <alignment horizontal="center" vertical="center" wrapText="1"/>
    </xf>
    <xf numFmtId="2" fontId="2" fillId="17" borderId="20" xfId="43" applyNumberFormat="1" applyFont="1" applyFill="1" applyBorder="1" applyAlignment="1">
      <alignment horizontal="center" vertical="center" wrapText="1"/>
    </xf>
    <xf numFmtId="2" fontId="2" fillId="17" borderId="12" xfId="0" applyNumberFormat="1" applyFont="1" applyFill="1" applyBorder="1" applyAlignment="1">
      <alignment horizontal="center" vertical="center" wrapText="1"/>
    </xf>
    <xf numFmtId="2" fontId="2" fillId="17" borderId="14" xfId="43" applyNumberFormat="1" applyFont="1" applyFill="1" applyBorder="1" applyAlignment="1">
      <alignment horizontal="center" vertical="center" wrapText="1"/>
    </xf>
    <xf numFmtId="49" fontId="5" fillId="17" borderId="14" xfId="43" applyNumberFormat="1" applyFont="1" applyFill="1" applyBorder="1" applyAlignment="1">
      <alignment horizontal="center" vertical="center" wrapText="1"/>
    </xf>
    <xf numFmtId="2" fontId="2" fillId="17" borderId="22" xfId="43" applyNumberFormat="1" applyFont="1" applyFill="1" applyBorder="1" applyAlignment="1">
      <alignment horizontal="center" vertical="center" wrapText="1"/>
    </xf>
    <xf numFmtId="2" fontId="3" fillId="17" borderId="15" xfId="43" applyNumberFormat="1" applyFont="1" applyFill="1" applyBorder="1" applyAlignment="1">
      <alignment horizontal="center" vertical="center" wrapText="1"/>
    </xf>
    <xf numFmtId="2" fontId="27" fillId="17" borderId="15" xfId="43" applyNumberFormat="1" applyFont="1" applyFill="1" applyBorder="1" applyAlignment="1">
      <alignment horizontal="center" vertical="center" wrapText="1"/>
    </xf>
    <xf numFmtId="2" fontId="2" fillId="17" borderId="16" xfId="43" applyNumberFormat="1" applyFont="1" applyFill="1" applyBorder="1" applyAlignment="1">
      <alignment horizontal="center" vertical="center" wrapText="1"/>
    </xf>
    <xf numFmtId="1" fontId="2" fillId="17" borderId="12" xfId="43" applyNumberFormat="1" applyFont="1" applyFill="1" applyBorder="1" applyAlignment="1">
      <alignment horizontal="center" vertical="center" wrapText="1"/>
    </xf>
    <xf numFmtId="1" fontId="2" fillId="17" borderId="10" xfId="0" applyNumberFormat="1" applyFont="1" applyFill="1" applyBorder="1" applyAlignment="1">
      <alignment horizontal="center" vertical="center" wrapText="1"/>
    </xf>
    <xf numFmtId="4" fontId="27" fillId="17" borderId="10" xfId="0" applyNumberFormat="1" applyFont="1" applyFill="1" applyBorder="1" applyAlignment="1">
      <alignment horizontal="center" vertical="center" wrapText="1"/>
    </xf>
    <xf numFmtId="165" fontId="3" fillId="17" borderId="0" xfId="0" applyNumberFormat="1" applyFont="1" applyFill="1" applyAlignment="1">
      <alignment horizontal="center" vertical="center"/>
    </xf>
    <xf numFmtId="4" fontId="3" fillId="17" borderId="10" xfId="0" applyNumberFormat="1" applyFont="1" applyFill="1" applyBorder="1" applyAlignment="1">
      <alignment horizontal="center" vertical="center" wrapText="1"/>
    </xf>
    <xf numFmtId="0" fontId="3" fillId="17" borderId="0" xfId="0" applyFont="1" applyFill="1" applyAlignment="1">
      <alignment horizontal="center" vertical="center"/>
    </xf>
    <xf numFmtId="0" fontId="2" fillId="17" borderId="10" xfId="43" applyNumberFormat="1" applyFont="1" applyFill="1" applyBorder="1" applyAlignment="1">
      <alignment horizontal="center" vertical="center" wrapText="1"/>
    </xf>
    <xf numFmtId="1" fontId="2" fillId="17" borderId="10" xfId="43" applyNumberFormat="1" applyFont="1" applyFill="1" applyBorder="1" applyAlignment="1">
      <alignment horizontal="center" vertical="center" wrapText="1"/>
    </xf>
    <xf numFmtId="49" fontId="3" fillId="17" borderId="10" xfId="0" applyNumberFormat="1" applyFont="1" applyFill="1" applyBorder="1" applyAlignment="1">
      <alignment horizontal="center" vertical="center" wrapText="1"/>
    </xf>
    <xf numFmtId="165" fontId="2" fillId="17" borderId="10" xfId="0" applyNumberFormat="1" applyFont="1" applyFill="1" applyBorder="1" applyAlignment="1">
      <alignment horizontal="center" vertical="center" wrapText="1"/>
    </xf>
    <xf numFmtId="165" fontId="5" fillId="17" borderId="10" xfId="0" applyNumberFormat="1" applyFont="1" applyFill="1" applyBorder="1" applyAlignment="1">
      <alignment horizontal="center" vertical="center" wrapText="1"/>
    </xf>
    <xf numFmtId="49" fontId="2" fillId="17" borderId="0" xfId="0" applyNumberFormat="1" applyFont="1" applyFill="1" applyAlignment="1">
      <alignment horizontal="center" vertical="center" wrapText="1"/>
    </xf>
  </cellXfs>
  <cellStyles count="44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te" xfId="37" xr:uid="{00000000-0005-0000-0000-000024000000}"/>
    <cellStyle name="Output" xfId="38" xr:uid="{00000000-0005-0000-0000-000025000000}"/>
    <cellStyle name="Title" xfId="39" xr:uid="{00000000-0005-0000-0000-000026000000}"/>
    <cellStyle name="Total" xfId="40" xr:uid="{00000000-0005-0000-0000-000027000000}"/>
    <cellStyle name="Warning Text" xfId="41" xr:uid="{00000000-0005-0000-0000-000028000000}"/>
    <cellStyle name="Обычный" xfId="0" builtinId="0"/>
    <cellStyle name="Обычный_ОБАС " xfId="42" xr:uid="{00000000-0005-0000-0000-00002A000000}"/>
    <cellStyle name="Финансовый 2" xfId="43" xr:uid="{00000000-0005-0000-0000-00002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1251FD-FC89-4950-B618-8A007ECCBDA8}">
  <sheetPr>
    <tabColor theme="0"/>
  </sheetPr>
  <dimension ref="A1:AO95"/>
  <sheetViews>
    <sheetView tabSelected="1" topLeftCell="AB81" zoomScale="82" zoomScaleNormal="82" zoomScaleSheetLayoutView="68" zoomScalePageLayoutView="40" workbookViewId="0">
      <selection activeCell="AP77" sqref="AP77"/>
    </sheetView>
  </sheetViews>
  <sheetFormatPr defaultColWidth="9.140625" defaultRowHeight="18.75" x14ac:dyDescent="0.25"/>
  <cols>
    <col min="1" max="3" width="3.7109375" style="1" customWidth="1"/>
    <col min="4" max="7" width="3.85546875" style="1" customWidth="1"/>
    <col min="8" max="9" width="4.28515625" style="1" customWidth="1"/>
    <col min="10" max="11" width="4.7109375" style="1" customWidth="1"/>
    <col min="12" max="13" width="3.85546875" style="1" customWidth="1"/>
    <col min="14" max="14" width="4.7109375" style="1" customWidth="1"/>
    <col min="15" max="17" width="3.140625" style="1" customWidth="1"/>
    <col min="18" max="19" width="4.7109375" style="1" customWidth="1"/>
    <col min="20" max="27" width="5.42578125" style="1" customWidth="1"/>
    <col min="28" max="28" width="54.140625" style="4" customWidth="1"/>
    <col min="29" max="29" width="9.140625" style="1" customWidth="1"/>
    <col min="30" max="30" width="16.42578125" style="1" customWidth="1"/>
    <col min="31" max="31" width="8.7109375" style="3" customWidth="1"/>
    <col min="32" max="32" width="10.7109375" style="126" customWidth="1"/>
    <col min="33" max="33" width="13.85546875" style="126" customWidth="1"/>
    <col min="34" max="34" width="13.42578125" style="54" customWidth="1"/>
    <col min="35" max="35" width="13.5703125" style="54" customWidth="1"/>
    <col min="36" max="36" width="16.85546875" style="125" customWidth="1"/>
    <col min="37" max="39" width="19.28515625" style="125" customWidth="1"/>
    <col min="40" max="40" width="13.42578125" style="127" customWidth="1"/>
    <col min="41" max="41" width="10" style="54" customWidth="1"/>
    <col min="42" max="16384" width="9.140625" style="1"/>
  </cols>
  <sheetData>
    <row r="1" spans="1:41" s="54" customFormat="1" ht="35.25" customHeight="1" x14ac:dyDescent="0.3">
      <c r="A1" s="129" t="s">
        <v>109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29"/>
      <c r="Y1" s="129"/>
      <c r="Z1" s="129"/>
      <c r="AA1" s="129"/>
      <c r="AB1" s="129"/>
      <c r="AC1" s="129"/>
      <c r="AD1" s="129"/>
      <c r="AE1" s="129"/>
      <c r="AF1" s="129"/>
      <c r="AG1" s="129"/>
      <c r="AH1" s="129"/>
      <c r="AI1" s="129"/>
      <c r="AJ1" s="129"/>
      <c r="AK1" s="129"/>
      <c r="AL1" s="129"/>
      <c r="AM1" s="129"/>
      <c r="AN1" s="129"/>
      <c r="AO1" s="129"/>
    </row>
    <row r="2" spans="1:41" s="125" customFormat="1" ht="19.5" customHeight="1" x14ac:dyDescent="0.25">
      <c r="A2" s="130" t="s">
        <v>0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130"/>
      <c r="AC2" s="130"/>
      <c r="AD2" s="130"/>
      <c r="AE2" s="130"/>
      <c r="AF2" s="114"/>
      <c r="AG2" s="114"/>
      <c r="AH2" s="114"/>
      <c r="AI2" s="114"/>
      <c r="AJ2" s="115"/>
      <c r="AK2" s="115"/>
      <c r="AL2" s="115"/>
      <c r="AM2" s="115"/>
      <c r="AN2" s="117"/>
      <c r="AO2" s="117"/>
    </row>
    <row r="3" spans="1:41" s="125" customFormat="1" ht="17.25" customHeight="1" x14ac:dyDescent="0.25">
      <c r="A3" s="130" t="s">
        <v>54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14"/>
      <c r="AG3" s="114"/>
      <c r="AH3" s="114"/>
      <c r="AI3" s="114"/>
      <c r="AJ3" s="115"/>
      <c r="AK3" s="115"/>
      <c r="AL3" s="115"/>
      <c r="AM3" s="115"/>
      <c r="AN3" s="117"/>
      <c r="AO3" s="117"/>
    </row>
    <row r="4" spans="1:41" s="125" customFormat="1" ht="17.25" customHeight="1" x14ac:dyDescent="0.25">
      <c r="A4" s="130" t="s">
        <v>73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14"/>
      <c r="AG4" s="114"/>
      <c r="AH4" s="114"/>
      <c r="AI4" s="114"/>
      <c r="AJ4" s="115"/>
      <c r="AK4" s="115"/>
      <c r="AL4" s="115"/>
      <c r="AM4" s="115"/>
      <c r="AN4" s="117"/>
      <c r="AO4" s="117"/>
    </row>
    <row r="5" spans="1:41" s="120" customFormat="1" ht="16.5" customHeight="1" x14ac:dyDescent="0.25">
      <c r="A5" s="131" t="s">
        <v>1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19"/>
      <c r="P5" s="119"/>
      <c r="Q5" s="119"/>
      <c r="R5" s="119"/>
      <c r="S5" s="119"/>
      <c r="T5" s="119"/>
      <c r="U5" s="119"/>
      <c r="V5" s="119"/>
      <c r="W5" s="119"/>
      <c r="X5" s="119"/>
      <c r="Y5" s="119"/>
      <c r="Z5" s="119"/>
      <c r="AA5" s="119"/>
      <c r="AB5" s="119"/>
      <c r="AC5" s="119"/>
      <c r="AD5" s="119"/>
      <c r="AE5" s="118"/>
      <c r="AF5" s="118"/>
      <c r="AG5" s="118"/>
      <c r="AH5" s="119"/>
      <c r="AI5" s="119"/>
      <c r="AN5" s="119"/>
      <c r="AO5" s="119"/>
    </row>
    <row r="6" spans="1:41" s="120" customFormat="1" ht="16.5" customHeight="1" x14ac:dyDescent="0.25">
      <c r="A6" s="131" t="s">
        <v>55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131"/>
      <c r="AB6" s="131"/>
      <c r="AC6" s="131"/>
      <c r="AD6" s="131"/>
      <c r="AE6" s="131"/>
      <c r="AF6" s="131"/>
      <c r="AG6" s="131"/>
      <c r="AH6" s="131"/>
      <c r="AI6" s="131"/>
      <c r="AJ6" s="131"/>
      <c r="AK6" s="131"/>
      <c r="AL6" s="131"/>
      <c r="AM6" s="131"/>
      <c r="AN6" s="131"/>
      <c r="AO6" s="131"/>
    </row>
    <row r="7" spans="1:41" s="120" customFormat="1" ht="16.5" customHeight="1" x14ac:dyDescent="0.25">
      <c r="A7" s="131" t="s">
        <v>74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  <c r="Z7" s="131"/>
      <c r="AA7" s="131"/>
      <c r="AB7" s="131"/>
      <c r="AC7" s="131"/>
      <c r="AD7" s="131"/>
      <c r="AE7" s="131"/>
      <c r="AF7" s="131"/>
      <c r="AG7" s="131"/>
      <c r="AH7" s="131"/>
      <c r="AI7" s="131"/>
      <c r="AJ7" s="131"/>
      <c r="AK7" s="131"/>
      <c r="AL7" s="131"/>
      <c r="AM7" s="131"/>
      <c r="AN7" s="131"/>
      <c r="AO7" s="131"/>
    </row>
    <row r="8" spans="1:41" s="120" customFormat="1" ht="16.5" customHeight="1" x14ac:dyDescent="0.25">
      <c r="A8" s="131" t="s">
        <v>2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19"/>
      <c r="X8" s="119"/>
      <c r="Y8" s="119"/>
      <c r="Z8" s="119"/>
      <c r="AA8" s="119"/>
      <c r="AB8" s="119"/>
      <c r="AC8" s="119"/>
      <c r="AD8" s="119"/>
      <c r="AE8" s="118"/>
      <c r="AF8" s="118"/>
      <c r="AG8" s="118"/>
      <c r="AH8" s="121"/>
      <c r="AI8" s="121"/>
      <c r="AJ8" s="121"/>
      <c r="AK8" s="121"/>
      <c r="AL8" s="121"/>
      <c r="AM8" s="121"/>
      <c r="AN8" s="121"/>
      <c r="AO8" s="119"/>
    </row>
    <row r="9" spans="1:41" s="120" customFormat="1" ht="16.5" customHeight="1" x14ac:dyDescent="0.25">
      <c r="A9" s="131" t="s">
        <v>3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19"/>
      <c r="X9" s="119"/>
      <c r="Y9" s="119"/>
      <c r="Z9" s="119"/>
      <c r="AA9" s="119"/>
      <c r="AB9" s="119"/>
      <c r="AC9" s="119"/>
      <c r="AD9" s="119"/>
      <c r="AE9" s="118"/>
      <c r="AF9" s="118"/>
      <c r="AG9" s="118"/>
      <c r="AH9" s="119"/>
      <c r="AI9" s="119"/>
      <c r="AJ9" s="122"/>
      <c r="AK9" s="122"/>
      <c r="AL9" s="123"/>
      <c r="AM9" s="123"/>
      <c r="AN9" s="119"/>
      <c r="AO9" s="119"/>
    </row>
    <row r="10" spans="1:41" s="120" customFormat="1" ht="16.5" customHeight="1" thickBot="1" x14ac:dyDescent="0.3">
      <c r="A10" s="131" t="s">
        <v>4</v>
      </c>
      <c r="B10" s="131"/>
      <c r="C10" s="131"/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131"/>
      <c r="O10" s="131"/>
      <c r="P10" s="131"/>
      <c r="Q10" s="131"/>
      <c r="R10" s="131"/>
      <c r="S10" s="131"/>
      <c r="T10" s="131"/>
      <c r="U10" s="131"/>
      <c r="V10" s="131"/>
      <c r="W10" s="131"/>
      <c r="X10" s="131"/>
      <c r="Y10" s="131"/>
      <c r="Z10" s="131"/>
      <c r="AA10" s="119"/>
      <c r="AB10" s="119"/>
      <c r="AC10" s="119"/>
      <c r="AD10" s="119"/>
      <c r="AE10" s="118"/>
      <c r="AF10" s="118"/>
      <c r="AG10" s="118"/>
      <c r="AH10" s="119"/>
      <c r="AI10" s="119"/>
      <c r="AN10" s="119"/>
      <c r="AO10" s="119"/>
    </row>
    <row r="11" spans="1:41" s="54" customFormat="1" ht="35.25" customHeight="1" x14ac:dyDescent="0.25">
      <c r="A11" s="99" t="s">
        <v>5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9"/>
      <c r="R11" s="57" t="s">
        <v>6</v>
      </c>
      <c r="S11" s="78"/>
      <c r="T11" s="78"/>
      <c r="U11" s="78"/>
      <c r="V11" s="78"/>
      <c r="W11" s="78"/>
      <c r="X11" s="78"/>
      <c r="Y11" s="78"/>
      <c r="Z11" s="78"/>
      <c r="AA11" s="79"/>
      <c r="AB11" s="71" t="s">
        <v>7</v>
      </c>
      <c r="AC11" s="71" t="s">
        <v>8</v>
      </c>
      <c r="AD11" s="71" t="s">
        <v>9</v>
      </c>
      <c r="AE11" s="75" t="s">
        <v>10</v>
      </c>
      <c r="AF11" s="57" t="s">
        <v>11</v>
      </c>
      <c r="AG11" s="78"/>
      <c r="AH11" s="78"/>
      <c r="AI11" s="78"/>
      <c r="AJ11" s="78"/>
      <c r="AK11" s="78"/>
      <c r="AL11" s="78"/>
      <c r="AM11" s="134"/>
      <c r="AN11" s="57" t="s">
        <v>12</v>
      </c>
      <c r="AO11" s="58"/>
    </row>
    <row r="12" spans="1:41" s="54" customFormat="1" ht="21.75" customHeight="1" x14ac:dyDescent="0.25">
      <c r="A12" s="91" t="s">
        <v>13</v>
      </c>
      <c r="B12" s="72"/>
      <c r="C12" s="60"/>
      <c r="D12" s="59" t="s">
        <v>14</v>
      </c>
      <c r="E12" s="60"/>
      <c r="F12" s="59" t="s">
        <v>15</v>
      </c>
      <c r="G12" s="60"/>
      <c r="H12" s="94" t="s">
        <v>16</v>
      </c>
      <c r="I12" s="95"/>
      <c r="J12" s="95"/>
      <c r="K12" s="95"/>
      <c r="L12" s="95"/>
      <c r="M12" s="95"/>
      <c r="N12" s="96"/>
      <c r="O12" s="59" t="s">
        <v>17</v>
      </c>
      <c r="P12" s="72"/>
      <c r="Q12" s="60"/>
      <c r="R12" s="59" t="s">
        <v>18</v>
      </c>
      <c r="S12" s="60"/>
      <c r="T12" s="65" t="s">
        <v>19</v>
      </c>
      <c r="U12" s="65" t="s">
        <v>20</v>
      </c>
      <c r="V12" s="65" t="s">
        <v>21</v>
      </c>
      <c r="W12" s="59" t="s">
        <v>22</v>
      </c>
      <c r="X12" s="72"/>
      <c r="Y12" s="60"/>
      <c r="Z12" s="59" t="s">
        <v>23</v>
      </c>
      <c r="AA12" s="60"/>
      <c r="AB12" s="66"/>
      <c r="AC12" s="66"/>
      <c r="AD12" s="66"/>
      <c r="AE12" s="76"/>
      <c r="AF12" s="68" t="s">
        <v>56</v>
      </c>
      <c r="AG12" s="68" t="s">
        <v>57</v>
      </c>
      <c r="AH12" s="82">
        <v>2023</v>
      </c>
      <c r="AI12" s="82">
        <v>2024</v>
      </c>
      <c r="AJ12" s="111">
        <v>2025</v>
      </c>
      <c r="AK12" s="111">
        <v>2026</v>
      </c>
      <c r="AL12" s="111">
        <v>2027</v>
      </c>
      <c r="AM12" s="111">
        <v>2028</v>
      </c>
      <c r="AN12" s="65" t="s">
        <v>24</v>
      </c>
      <c r="AO12" s="97" t="s">
        <v>25</v>
      </c>
    </row>
    <row r="13" spans="1:41" s="54" customFormat="1" ht="15" customHeight="1" x14ac:dyDescent="0.25">
      <c r="A13" s="92"/>
      <c r="B13" s="73"/>
      <c r="C13" s="62"/>
      <c r="D13" s="61"/>
      <c r="E13" s="62"/>
      <c r="F13" s="61"/>
      <c r="G13" s="62"/>
      <c r="H13" s="59" t="s">
        <v>18</v>
      </c>
      <c r="I13" s="60"/>
      <c r="J13" s="65" t="s">
        <v>19</v>
      </c>
      <c r="K13" s="65" t="s">
        <v>26</v>
      </c>
      <c r="L13" s="59" t="s">
        <v>27</v>
      </c>
      <c r="M13" s="60"/>
      <c r="N13" s="65" t="s">
        <v>28</v>
      </c>
      <c r="O13" s="61"/>
      <c r="P13" s="73"/>
      <c r="Q13" s="62"/>
      <c r="R13" s="61"/>
      <c r="S13" s="62"/>
      <c r="T13" s="66"/>
      <c r="U13" s="66"/>
      <c r="V13" s="66"/>
      <c r="W13" s="61"/>
      <c r="X13" s="73"/>
      <c r="Y13" s="62"/>
      <c r="Z13" s="61"/>
      <c r="AA13" s="62"/>
      <c r="AB13" s="66"/>
      <c r="AC13" s="66"/>
      <c r="AD13" s="66"/>
      <c r="AE13" s="76"/>
      <c r="AF13" s="69"/>
      <c r="AG13" s="69"/>
      <c r="AH13" s="98"/>
      <c r="AI13" s="98"/>
      <c r="AJ13" s="112"/>
      <c r="AK13" s="112"/>
      <c r="AL13" s="112"/>
      <c r="AM13" s="112"/>
      <c r="AN13" s="66"/>
      <c r="AO13" s="97"/>
    </row>
    <row r="14" spans="1:41" s="54" customFormat="1" ht="65.25" customHeight="1" x14ac:dyDescent="0.25">
      <c r="A14" s="93"/>
      <c r="B14" s="74"/>
      <c r="C14" s="64"/>
      <c r="D14" s="63"/>
      <c r="E14" s="64"/>
      <c r="F14" s="63"/>
      <c r="G14" s="64"/>
      <c r="H14" s="63"/>
      <c r="I14" s="64"/>
      <c r="J14" s="67"/>
      <c r="K14" s="67"/>
      <c r="L14" s="63"/>
      <c r="M14" s="64"/>
      <c r="N14" s="67"/>
      <c r="O14" s="63"/>
      <c r="P14" s="74"/>
      <c r="Q14" s="64"/>
      <c r="R14" s="63"/>
      <c r="S14" s="64"/>
      <c r="T14" s="67"/>
      <c r="U14" s="67"/>
      <c r="V14" s="67"/>
      <c r="W14" s="63"/>
      <c r="X14" s="74"/>
      <c r="Y14" s="64"/>
      <c r="Z14" s="63"/>
      <c r="AA14" s="64"/>
      <c r="AB14" s="67"/>
      <c r="AC14" s="67"/>
      <c r="AD14" s="67"/>
      <c r="AE14" s="77"/>
      <c r="AF14" s="70"/>
      <c r="AG14" s="70"/>
      <c r="AH14" s="83"/>
      <c r="AI14" s="83"/>
      <c r="AJ14" s="113"/>
      <c r="AK14" s="113"/>
      <c r="AL14" s="113"/>
      <c r="AM14" s="113"/>
      <c r="AN14" s="67"/>
      <c r="AO14" s="97"/>
    </row>
    <row r="15" spans="1:41" s="54" customFormat="1" ht="18" customHeight="1" x14ac:dyDescent="0.25">
      <c r="A15" s="22">
        <v>1</v>
      </c>
      <c r="B15" s="12">
        <v>2</v>
      </c>
      <c r="C15" s="12">
        <v>3</v>
      </c>
      <c r="D15" s="12">
        <v>4</v>
      </c>
      <c r="E15" s="12">
        <v>5</v>
      </c>
      <c r="F15" s="12">
        <v>6</v>
      </c>
      <c r="G15" s="12">
        <v>7</v>
      </c>
      <c r="H15" s="12">
        <v>8</v>
      </c>
      <c r="I15" s="12">
        <v>9</v>
      </c>
      <c r="J15" s="12">
        <v>10</v>
      </c>
      <c r="K15" s="12">
        <v>11</v>
      </c>
      <c r="L15" s="12">
        <v>12</v>
      </c>
      <c r="M15" s="12">
        <v>13</v>
      </c>
      <c r="N15" s="12">
        <v>14</v>
      </c>
      <c r="O15" s="12">
        <v>15</v>
      </c>
      <c r="P15" s="12">
        <v>16</v>
      </c>
      <c r="Q15" s="12">
        <v>17</v>
      </c>
      <c r="R15" s="12">
        <v>18</v>
      </c>
      <c r="S15" s="12">
        <v>19</v>
      </c>
      <c r="T15" s="12">
        <v>20</v>
      </c>
      <c r="U15" s="12">
        <v>21</v>
      </c>
      <c r="V15" s="12">
        <v>22</v>
      </c>
      <c r="W15" s="12">
        <v>23</v>
      </c>
      <c r="X15" s="12">
        <v>24</v>
      </c>
      <c r="Y15" s="12">
        <v>25</v>
      </c>
      <c r="Z15" s="12">
        <v>26</v>
      </c>
      <c r="AA15" s="12">
        <v>27</v>
      </c>
      <c r="AB15" s="12">
        <v>28</v>
      </c>
      <c r="AC15" s="12">
        <v>29</v>
      </c>
      <c r="AD15" s="12">
        <v>30</v>
      </c>
      <c r="AE15" s="23">
        <v>31</v>
      </c>
      <c r="AF15" s="23" t="s">
        <v>49</v>
      </c>
      <c r="AG15" s="23" t="s">
        <v>50</v>
      </c>
      <c r="AH15" s="12">
        <v>34</v>
      </c>
      <c r="AI15" s="12">
        <v>35</v>
      </c>
      <c r="AJ15" s="51">
        <v>36</v>
      </c>
      <c r="AK15" s="51">
        <v>37</v>
      </c>
      <c r="AL15" s="51"/>
      <c r="AM15" s="51"/>
      <c r="AN15" s="12">
        <v>38</v>
      </c>
      <c r="AO15" s="24">
        <v>39</v>
      </c>
    </row>
    <row r="16" spans="1:41" s="54" customFormat="1" ht="38.25" customHeight="1" x14ac:dyDescent="0.25">
      <c r="A16" s="2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 t="s">
        <v>29</v>
      </c>
      <c r="S16" s="12" t="s">
        <v>29</v>
      </c>
      <c r="T16" s="12" t="s">
        <v>29</v>
      </c>
      <c r="U16" s="12" t="s">
        <v>29</v>
      </c>
      <c r="V16" s="12" t="s">
        <v>29</v>
      </c>
      <c r="W16" s="12" t="s">
        <v>29</v>
      </c>
      <c r="X16" s="12" t="s">
        <v>29</v>
      </c>
      <c r="Y16" s="12" t="s">
        <v>29</v>
      </c>
      <c r="Z16" s="12" t="s">
        <v>29</v>
      </c>
      <c r="AA16" s="12" t="s">
        <v>29</v>
      </c>
      <c r="AB16" s="107" t="s">
        <v>70</v>
      </c>
      <c r="AC16" s="25" t="s">
        <v>30</v>
      </c>
      <c r="AD16" s="9" t="s">
        <v>84</v>
      </c>
      <c r="AE16" s="17"/>
      <c r="AF16" s="135">
        <f t="shared" ref="AF16:AI16" si="0">AF21+AF35</f>
        <v>31288.13</v>
      </c>
      <c r="AG16" s="135">
        <f t="shared" si="0"/>
        <v>49842.46</v>
      </c>
      <c r="AH16" s="135">
        <f t="shared" si="0"/>
        <v>53763.199999999997</v>
      </c>
      <c r="AI16" s="135">
        <f t="shared" si="0"/>
        <v>58752</v>
      </c>
      <c r="AJ16" s="136">
        <f>AJ17+AJ18</f>
        <v>64745.500000000015</v>
      </c>
      <c r="AK16" s="136">
        <f>AK21+AK35</f>
        <v>60093.099999999991</v>
      </c>
      <c r="AL16" s="136">
        <f>AL21+AL35</f>
        <v>58401.9</v>
      </c>
      <c r="AM16" s="136">
        <f>AM21+AM35</f>
        <v>53800.799999999996</v>
      </c>
      <c r="AN16" s="135">
        <f>AF16+AG16+AH16+AI16+AJ16+AK16+AL16+AM16</f>
        <v>430687.08999999997</v>
      </c>
      <c r="AO16" s="137"/>
    </row>
    <row r="17" spans="1:41" s="54" customFormat="1" ht="38.25" customHeight="1" x14ac:dyDescent="0.25">
      <c r="A17" s="2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89"/>
      <c r="AC17" s="25" t="s">
        <v>30</v>
      </c>
      <c r="AD17" s="9" t="s">
        <v>87</v>
      </c>
      <c r="AE17" s="17"/>
      <c r="AF17" s="135">
        <f t="shared" ref="AF17:AK17" si="1">AF30+AF37</f>
        <v>15954.570000000002</v>
      </c>
      <c r="AG17" s="135">
        <f t="shared" si="1"/>
        <v>27559.3</v>
      </c>
      <c r="AH17" s="135">
        <f t="shared" si="1"/>
        <v>33494.1</v>
      </c>
      <c r="AI17" s="135">
        <f t="shared" si="1"/>
        <v>35642.1</v>
      </c>
      <c r="AJ17" s="136">
        <f>AJ30+AJ37</f>
        <v>40045.100000000006</v>
      </c>
      <c r="AK17" s="136">
        <f t="shared" si="1"/>
        <v>40995.5</v>
      </c>
      <c r="AL17" s="136">
        <f>AL30+AL37</f>
        <v>42550.900000000009</v>
      </c>
      <c r="AM17" s="136">
        <f>AM30+AM37</f>
        <v>44168.5</v>
      </c>
      <c r="AN17" s="135">
        <f t="shared" ref="AN17:AN18" si="2">AF17+AG17+AH17+AI17+AJ17+AK17+AL17+AM17</f>
        <v>280410.07</v>
      </c>
      <c r="AO17" s="137"/>
    </row>
    <row r="18" spans="1:41" s="54" customFormat="1" ht="33.75" customHeight="1" x14ac:dyDescent="0.25">
      <c r="A18" s="2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90"/>
      <c r="AC18" s="25" t="s">
        <v>30</v>
      </c>
      <c r="AD18" s="10" t="s">
        <v>81</v>
      </c>
      <c r="AE18" s="17"/>
      <c r="AF18" s="135">
        <f t="shared" ref="AF18:AL18" si="3">AF28+AF31+AF36</f>
        <v>15333.559999999998</v>
      </c>
      <c r="AG18" s="135">
        <f t="shared" si="3"/>
        <v>22283.159999999996</v>
      </c>
      <c r="AH18" s="135">
        <f t="shared" si="3"/>
        <v>20269.099999999999</v>
      </c>
      <c r="AI18" s="135">
        <v>23109.9</v>
      </c>
      <c r="AJ18" s="136">
        <f>AJ22+AJ36</f>
        <v>24700.400000000005</v>
      </c>
      <c r="AK18" s="136">
        <f>AK28+AK31+AK36</f>
        <v>19097.599999999999</v>
      </c>
      <c r="AL18" s="136">
        <f t="shared" si="3"/>
        <v>15851</v>
      </c>
      <c r="AM18" s="136">
        <f t="shared" ref="AM18" si="4">AM28+AM31+AM36</f>
        <v>9632.2999999999993</v>
      </c>
      <c r="AN18" s="135">
        <f t="shared" si="2"/>
        <v>150277.01999999999</v>
      </c>
      <c r="AO18" s="137"/>
    </row>
    <row r="19" spans="1:41" s="54" customFormat="1" ht="63.75" customHeight="1" x14ac:dyDescent="0.25">
      <c r="A19" s="2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 t="s">
        <v>29</v>
      </c>
      <c r="S19" s="12" t="s">
        <v>29</v>
      </c>
      <c r="T19" s="12" t="s">
        <v>29</v>
      </c>
      <c r="U19" s="12" t="s">
        <v>29</v>
      </c>
      <c r="V19" s="12" t="s">
        <v>29</v>
      </c>
      <c r="W19" s="12" t="s">
        <v>29</v>
      </c>
      <c r="X19" s="12" t="s">
        <v>29</v>
      </c>
      <c r="Y19" s="12" t="s">
        <v>29</v>
      </c>
      <c r="Z19" s="12" t="s">
        <v>29</v>
      </c>
      <c r="AA19" s="12" t="s">
        <v>29</v>
      </c>
      <c r="AB19" s="40" t="s">
        <v>72</v>
      </c>
      <c r="AC19" s="12" t="s">
        <v>29</v>
      </c>
      <c r="AD19" s="7" t="s">
        <v>31</v>
      </c>
      <c r="AE19" s="17" t="s">
        <v>31</v>
      </c>
      <c r="AF19" s="138"/>
      <c r="AG19" s="138"/>
      <c r="AH19" s="139" t="s">
        <v>31</v>
      </c>
      <c r="AI19" s="139" t="s">
        <v>29</v>
      </c>
      <c r="AJ19" s="140" t="s">
        <v>29</v>
      </c>
      <c r="AK19" s="140" t="s">
        <v>29</v>
      </c>
      <c r="AL19" s="140"/>
      <c r="AM19" s="140"/>
      <c r="AN19" s="139" t="s">
        <v>31</v>
      </c>
      <c r="AO19" s="141" t="s">
        <v>31</v>
      </c>
    </row>
    <row r="20" spans="1:41" s="54" customFormat="1" ht="63.75" thickBot="1" x14ac:dyDescent="0.3">
      <c r="A20" s="2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7" t="s">
        <v>71</v>
      </c>
      <c r="AC20" s="28" t="s">
        <v>29</v>
      </c>
      <c r="AD20" s="16" t="s">
        <v>29</v>
      </c>
      <c r="AE20" s="17" t="s">
        <v>29</v>
      </c>
      <c r="AF20" s="138"/>
      <c r="AG20" s="138"/>
      <c r="AH20" s="139" t="s">
        <v>29</v>
      </c>
      <c r="AI20" s="139" t="s">
        <v>29</v>
      </c>
      <c r="AJ20" s="140" t="s">
        <v>29</v>
      </c>
      <c r="AK20" s="140" t="s">
        <v>29</v>
      </c>
      <c r="AL20" s="140"/>
      <c r="AM20" s="140"/>
      <c r="AN20" s="139" t="s">
        <v>29</v>
      </c>
      <c r="AO20" s="142" t="s">
        <v>29</v>
      </c>
    </row>
    <row r="21" spans="1:41" s="54" customFormat="1" ht="25.5" customHeight="1" x14ac:dyDescent="0.25">
      <c r="A21" s="2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107" t="s">
        <v>32</v>
      </c>
      <c r="AC21" s="12" t="s">
        <v>30</v>
      </c>
      <c r="AD21" s="20" t="s">
        <v>84</v>
      </c>
      <c r="AE21" s="6"/>
      <c r="AF21" s="143">
        <f t="shared" ref="AF21:AL21" si="5">AF28+AF30+AF31</f>
        <v>3416.7000000000003</v>
      </c>
      <c r="AG21" s="143">
        <f t="shared" si="5"/>
        <v>3365.6</v>
      </c>
      <c r="AH21" s="143">
        <f t="shared" si="5"/>
        <v>3413.2</v>
      </c>
      <c r="AI21" s="143">
        <f t="shared" si="5"/>
        <v>3515.3999999999996</v>
      </c>
      <c r="AJ21" s="144">
        <f>AJ28+AJ30+AJ31</f>
        <v>2685.8</v>
      </c>
      <c r="AK21" s="144">
        <f t="shared" si="5"/>
        <v>3887</v>
      </c>
      <c r="AL21" s="144">
        <f t="shared" si="5"/>
        <v>3309.2000000000003</v>
      </c>
      <c r="AM21" s="144">
        <f t="shared" ref="AM21" si="6">AM28+AM30+AM31</f>
        <v>3309.2000000000003</v>
      </c>
      <c r="AN21" s="143">
        <f>AN28+AN30+AN31</f>
        <v>26902.1</v>
      </c>
      <c r="AO21" s="137"/>
    </row>
    <row r="22" spans="1:41" s="54" customFormat="1" ht="25.5" customHeight="1" x14ac:dyDescent="0.25">
      <c r="A22" s="2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89"/>
      <c r="AC22" s="12" t="s">
        <v>30</v>
      </c>
      <c r="AD22" s="8" t="s">
        <v>81</v>
      </c>
      <c r="AE22" s="6"/>
      <c r="AF22" s="143">
        <f>AF28+AF31</f>
        <v>1409.3000000000002</v>
      </c>
      <c r="AG22" s="143">
        <f t="shared" ref="AG22:AL22" si="7">AG28+AG31</f>
        <v>1294</v>
      </c>
      <c r="AH22" s="143">
        <f t="shared" si="7"/>
        <v>1325.3</v>
      </c>
      <c r="AI22" s="143">
        <f t="shared" si="7"/>
        <v>1415.9</v>
      </c>
      <c r="AJ22" s="144">
        <f t="shared" si="7"/>
        <v>574.5</v>
      </c>
      <c r="AK22" s="144">
        <f t="shared" si="7"/>
        <v>1775.6999999999998</v>
      </c>
      <c r="AL22" s="144">
        <f t="shared" si="7"/>
        <v>1197.9000000000001</v>
      </c>
      <c r="AM22" s="144">
        <f t="shared" ref="AM22" si="8">AM28+AM31</f>
        <v>1197.9000000000001</v>
      </c>
      <c r="AN22" s="143">
        <f>AF22+AG22+AH22+AI22+AJ22+AK22+AL22+AM22</f>
        <v>10190.5</v>
      </c>
      <c r="AO22" s="137"/>
    </row>
    <row r="23" spans="1:41" s="54" customFormat="1" ht="25.5" customHeight="1" x14ac:dyDescent="0.25">
      <c r="A23" s="2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90"/>
      <c r="AC23" s="12" t="s">
        <v>30</v>
      </c>
      <c r="AD23" s="8" t="s">
        <v>80</v>
      </c>
      <c r="AE23" s="6"/>
      <c r="AF23" s="143">
        <f t="shared" ref="AF23:AK23" si="9">AF30</f>
        <v>2007.4</v>
      </c>
      <c r="AG23" s="143">
        <f t="shared" si="9"/>
        <v>2071.6</v>
      </c>
      <c r="AH23" s="143">
        <f t="shared" si="9"/>
        <v>2087.9</v>
      </c>
      <c r="AI23" s="143">
        <f t="shared" si="9"/>
        <v>2099.5</v>
      </c>
      <c r="AJ23" s="144">
        <f t="shared" si="9"/>
        <v>2111.3000000000002</v>
      </c>
      <c r="AK23" s="144">
        <f t="shared" si="9"/>
        <v>2111.3000000000002</v>
      </c>
      <c r="AL23" s="144">
        <v>2111.3000000000002</v>
      </c>
      <c r="AM23" s="144">
        <v>2111.3000000000002</v>
      </c>
      <c r="AN23" s="143">
        <f>AF23+AG23+AH23+AI23+AJ23+AK23+AL23+AM23</f>
        <v>16711.599999999999</v>
      </c>
      <c r="AO23" s="137"/>
    </row>
    <row r="24" spans="1:41" s="54" customFormat="1" ht="31.5" customHeight="1" x14ac:dyDescent="0.25">
      <c r="A24" s="2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132" t="s">
        <v>33</v>
      </c>
      <c r="AC24" s="12" t="s">
        <v>34</v>
      </c>
      <c r="AD24" s="16" t="s">
        <v>29</v>
      </c>
      <c r="AE24" s="17"/>
      <c r="AF24" s="138">
        <v>100</v>
      </c>
      <c r="AG24" s="138">
        <v>100</v>
      </c>
      <c r="AH24" s="138">
        <v>100</v>
      </c>
      <c r="AI24" s="138">
        <v>100</v>
      </c>
      <c r="AJ24" s="145">
        <v>100</v>
      </c>
      <c r="AK24" s="145">
        <v>100</v>
      </c>
      <c r="AL24" s="145">
        <v>100</v>
      </c>
      <c r="AM24" s="145">
        <v>100</v>
      </c>
      <c r="AN24" s="139">
        <v>100</v>
      </c>
      <c r="AO24" s="141"/>
    </row>
    <row r="25" spans="1:41" s="54" customFormat="1" ht="31.5" x14ac:dyDescent="0.25">
      <c r="A25" s="2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41" t="s">
        <v>44</v>
      </c>
      <c r="AC25" s="12" t="s">
        <v>34</v>
      </c>
      <c r="AD25" s="16" t="s">
        <v>29</v>
      </c>
      <c r="AE25" s="17"/>
      <c r="AF25" s="138">
        <v>100</v>
      </c>
      <c r="AG25" s="138">
        <v>100</v>
      </c>
      <c r="AH25" s="138">
        <v>100</v>
      </c>
      <c r="AI25" s="138">
        <v>100</v>
      </c>
      <c r="AJ25" s="145">
        <v>100</v>
      </c>
      <c r="AK25" s="145">
        <v>100</v>
      </c>
      <c r="AL25" s="145">
        <v>100</v>
      </c>
      <c r="AM25" s="145">
        <v>100</v>
      </c>
      <c r="AN25" s="139">
        <v>100</v>
      </c>
      <c r="AO25" s="141"/>
    </row>
    <row r="26" spans="1:41" s="54" customFormat="1" ht="78.75" x14ac:dyDescent="0.25">
      <c r="A26" s="2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41" t="s">
        <v>45</v>
      </c>
      <c r="AC26" s="12" t="s">
        <v>36</v>
      </c>
      <c r="AD26" s="16" t="s">
        <v>31</v>
      </c>
      <c r="AE26" s="17"/>
      <c r="AF26" s="138" t="s">
        <v>46</v>
      </c>
      <c r="AG26" s="138" t="s">
        <v>46</v>
      </c>
      <c r="AH26" s="17" t="s">
        <v>46</v>
      </c>
      <c r="AI26" s="17" t="s">
        <v>46</v>
      </c>
      <c r="AJ26" s="146" t="s">
        <v>46</v>
      </c>
      <c r="AK26" s="146" t="s">
        <v>46</v>
      </c>
      <c r="AL26" s="146" t="s">
        <v>46</v>
      </c>
      <c r="AM26" s="146" t="s">
        <v>46</v>
      </c>
      <c r="AN26" s="17" t="s">
        <v>114</v>
      </c>
      <c r="AO26" s="141"/>
    </row>
    <row r="27" spans="1:41" s="54" customFormat="1" ht="31.5" customHeight="1" x14ac:dyDescent="0.25">
      <c r="A27" s="2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42" t="s">
        <v>44</v>
      </c>
      <c r="AC27" s="12" t="s">
        <v>34</v>
      </c>
      <c r="AD27" s="16" t="s">
        <v>31</v>
      </c>
      <c r="AE27" s="17"/>
      <c r="AF27" s="138" t="s">
        <v>35</v>
      </c>
      <c r="AG27" s="138" t="s">
        <v>35</v>
      </c>
      <c r="AH27" s="17" t="s">
        <v>35</v>
      </c>
      <c r="AI27" s="17" t="s">
        <v>35</v>
      </c>
      <c r="AJ27" s="146" t="s">
        <v>35</v>
      </c>
      <c r="AK27" s="146" t="s">
        <v>35</v>
      </c>
      <c r="AL27" s="146" t="s">
        <v>35</v>
      </c>
      <c r="AM27" s="146" t="s">
        <v>35</v>
      </c>
      <c r="AN27" s="17" t="s">
        <v>35</v>
      </c>
      <c r="AO27" s="141"/>
    </row>
    <row r="28" spans="1:41" s="54" customFormat="1" ht="11.25" customHeight="1" x14ac:dyDescent="0.25">
      <c r="A28" s="104">
        <v>4</v>
      </c>
      <c r="B28" s="82">
        <v>2</v>
      </c>
      <c r="C28" s="82">
        <v>1</v>
      </c>
      <c r="D28" s="82">
        <v>0</v>
      </c>
      <c r="E28" s="82">
        <v>4</v>
      </c>
      <c r="F28" s="82">
        <v>0</v>
      </c>
      <c r="G28" s="82">
        <v>8</v>
      </c>
      <c r="H28" s="82">
        <v>0</v>
      </c>
      <c r="I28" s="82">
        <v>8</v>
      </c>
      <c r="J28" s="82">
        <v>1</v>
      </c>
      <c r="K28" s="82">
        <v>0</v>
      </c>
      <c r="L28" s="82">
        <v>1</v>
      </c>
      <c r="M28" s="82" t="s">
        <v>48</v>
      </c>
      <c r="N28" s="82">
        <v>0</v>
      </c>
      <c r="O28" s="82">
        <v>2</v>
      </c>
      <c r="P28" s="82">
        <v>0</v>
      </c>
      <c r="Q28" s="82" t="s">
        <v>47</v>
      </c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108" t="s">
        <v>37</v>
      </c>
      <c r="AC28" s="65" t="s">
        <v>30</v>
      </c>
      <c r="AD28" s="102" t="s">
        <v>79</v>
      </c>
      <c r="AE28" s="100"/>
      <c r="AF28" s="147">
        <v>718.2</v>
      </c>
      <c r="AG28" s="147">
        <v>517.9</v>
      </c>
      <c r="AH28" s="147">
        <v>520</v>
      </c>
      <c r="AI28" s="147">
        <v>682.1</v>
      </c>
      <c r="AJ28" s="148">
        <v>529.5</v>
      </c>
      <c r="AK28" s="148">
        <v>527.9</v>
      </c>
      <c r="AL28" s="148">
        <v>527.9</v>
      </c>
      <c r="AM28" s="148">
        <v>527.9</v>
      </c>
      <c r="AN28" s="147">
        <f>AF28+AG28+AH28+AI28+AJ28+AK28+AL28+AM28</f>
        <v>4551.3999999999996</v>
      </c>
      <c r="AO28" s="149"/>
    </row>
    <row r="29" spans="1:41" s="54" customFormat="1" ht="33.75" customHeight="1" x14ac:dyDescent="0.25">
      <c r="A29" s="105"/>
      <c r="B29" s="83"/>
      <c r="C29" s="83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109"/>
      <c r="AC29" s="67"/>
      <c r="AD29" s="103"/>
      <c r="AE29" s="101"/>
      <c r="AF29" s="150"/>
      <c r="AG29" s="150"/>
      <c r="AH29" s="150"/>
      <c r="AI29" s="150"/>
      <c r="AJ29" s="151"/>
      <c r="AK29" s="151"/>
      <c r="AL29" s="151"/>
      <c r="AM29" s="151"/>
      <c r="AN29" s="150"/>
      <c r="AO29" s="152"/>
    </row>
    <row r="30" spans="1:41" s="54" customFormat="1" ht="33.75" customHeight="1" x14ac:dyDescent="0.25">
      <c r="A30" s="29">
        <v>4</v>
      </c>
      <c r="B30" s="30">
        <v>2</v>
      </c>
      <c r="C30" s="30">
        <v>1</v>
      </c>
      <c r="D30" s="30">
        <v>0</v>
      </c>
      <c r="E30" s="30">
        <v>4</v>
      </c>
      <c r="F30" s="30">
        <v>0</v>
      </c>
      <c r="G30" s="30">
        <v>8</v>
      </c>
      <c r="H30" s="30">
        <v>0</v>
      </c>
      <c r="I30" s="30">
        <v>8</v>
      </c>
      <c r="J30" s="30">
        <v>1</v>
      </c>
      <c r="K30" s="30">
        <v>0</v>
      </c>
      <c r="L30" s="30">
        <v>1</v>
      </c>
      <c r="M30" s="30">
        <v>1</v>
      </c>
      <c r="N30" s="30">
        <v>0</v>
      </c>
      <c r="O30" s="30">
        <v>3</v>
      </c>
      <c r="P30" s="30">
        <v>0</v>
      </c>
      <c r="Q30" s="30">
        <v>0</v>
      </c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110"/>
      <c r="AC30" s="43" t="s">
        <v>78</v>
      </c>
      <c r="AD30" s="49" t="s">
        <v>80</v>
      </c>
      <c r="AE30" s="44"/>
      <c r="AF30" s="153">
        <v>2007.4</v>
      </c>
      <c r="AG30" s="153">
        <v>2071.6</v>
      </c>
      <c r="AH30" s="153">
        <v>2087.9</v>
      </c>
      <c r="AI30" s="153">
        <v>2099.5</v>
      </c>
      <c r="AJ30" s="154">
        <v>2111.3000000000002</v>
      </c>
      <c r="AK30" s="154">
        <v>2111.3000000000002</v>
      </c>
      <c r="AL30" s="154">
        <v>2111.3000000000002</v>
      </c>
      <c r="AM30" s="154">
        <v>2111.3000000000002</v>
      </c>
      <c r="AN30" s="153">
        <f>SUM(AF30:AL30)+AM30</f>
        <v>16711.599999999999</v>
      </c>
      <c r="AO30" s="155"/>
    </row>
    <row r="31" spans="1:41" s="54" customFormat="1" ht="32.25" customHeight="1" x14ac:dyDescent="0.25">
      <c r="A31" s="18">
        <v>4</v>
      </c>
      <c r="B31" s="11">
        <v>2</v>
      </c>
      <c r="C31" s="11">
        <v>1</v>
      </c>
      <c r="D31" s="11">
        <v>0</v>
      </c>
      <c r="E31" s="11">
        <v>4</v>
      </c>
      <c r="F31" s="11">
        <v>0</v>
      </c>
      <c r="G31" s="11">
        <v>8</v>
      </c>
      <c r="H31" s="11">
        <v>0</v>
      </c>
      <c r="I31" s="11">
        <v>8</v>
      </c>
      <c r="J31" s="11">
        <v>1</v>
      </c>
      <c r="K31" s="11">
        <v>0</v>
      </c>
      <c r="L31" s="11">
        <v>1</v>
      </c>
      <c r="M31" s="11">
        <v>2</v>
      </c>
      <c r="N31" s="11">
        <v>0</v>
      </c>
      <c r="O31" s="11">
        <v>3</v>
      </c>
      <c r="P31" s="11">
        <v>0</v>
      </c>
      <c r="Q31" s="11" t="s">
        <v>47</v>
      </c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42" t="s">
        <v>58</v>
      </c>
      <c r="AC31" s="12" t="s">
        <v>30</v>
      </c>
      <c r="AD31" s="10" t="s">
        <v>81</v>
      </c>
      <c r="AE31" s="7"/>
      <c r="AF31" s="143">
        <v>691.1</v>
      </c>
      <c r="AG31" s="143">
        <v>776.1</v>
      </c>
      <c r="AH31" s="143">
        <v>805.3</v>
      </c>
      <c r="AI31" s="143">
        <v>733.8</v>
      </c>
      <c r="AJ31" s="144">
        <v>45</v>
      </c>
      <c r="AK31" s="144">
        <v>1247.8</v>
      </c>
      <c r="AL31" s="144">
        <v>670</v>
      </c>
      <c r="AM31" s="144">
        <v>670</v>
      </c>
      <c r="AN31" s="135">
        <f>AF31+AG31+AH31+AI31+AJ31+AK31+AL31+AM31</f>
        <v>5639.1</v>
      </c>
      <c r="AO31" s="156"/>
    </row>
    <row r="32" spans="1:41" s="54" customFormat="1" ht="45.75" customHeight="1" x14ac:dyDescent="0.25">
      <c r="A32" s="2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41" t="s">
        <v>38</v>
      </c>
      <c r="AC32" s="12" t="s">
        <v>40</v>
      </c>
      <c r="AD32" s="16" t="s">
        <v>29</v>
      </c>
      <c r="AE32" s="17"/>
      <c r="AF32" s="138" t="s">
        <v>41</v>
      </c>
      <c r="AG32" s="138" t="s">
        <v>41</v>
      </c>
      <c r="AH32" s="17" t="s">
        <v>41</v>
      </c>
      <c r="AI32" s="17" t="s">
        <v>41</v>
      </c>
      <c r="AJ32" s="146" t="s">
        <v>41</v>
      </c>
      <c r="AK32" s="146" t="s">
        <v>41</v>
      </c>
      <c r="AL32" s="146" t="s">
        <v>41</v>
      </c>
      <c r="AM32" s="146" t="s">
        <v>41</v>
      </c>
      <c r="AN32" s="17"/>
      <c r="AO32" s="141"/>
    </row>
    <row r="33" spans="1:41" s="54" customFormat="1" ht="31.5" x14ac:dyDescent="0.25">
      <c r="A33" s="2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41" t="s">
        <v>89</v>
      </c>
      <c r="AC33" s="12" t="s">
        <v>34</v>
      </c>
      <c r="AD33" s="16" t="s">
        <v>29</v>
      </c>
      <c r="AE33" s="17"/>
      <c r="AF33" s="138" t="s">
        <v>35</v>
      </c>
      <c r="AG33" s="138" t="s">
        <v>35</v>
      </c>
      <c r="AH33" s="139" t="s">
        <v>35</v>
      </c>
      <c r="AI33" s="139" t="s">
        <v>35</v>
      </c>
      <c r="AJ33" s="140" t="s">
        <v>35</v>
      </c>
      <c r="AK33" s="140" t="s">
        <v>35</v>
      </c>
      <c r="AL33" s="140">
        <v>100</v>
      </c>
      <c r="AM33" s="140">
        <v>100</v>
      </c>
      <c r="AN33" s="139"/>
      <c r="AO33" s="141"/>
    </row>
    <row r="34" spans="1:41" s="54" customFormat="1" ht="48" thickBot="1" x14ac:dyDescent="0.3">
      <c r="A34" s="32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45" t="s">
        <v>39</v>
      </c>
      <c r="AC34" s="19" t="s">
        <v>40</v>
      </c>
      <c r="AD34" s="46" t="s">
        <v>29</v>
      </c>
      <c r="AE34" s="47"/>
      <c r="AF34" s="157" t="s">
        <v>41</v>
      </c>
      <c r="AG34" s="157" t="s">
        <v>41</v>
      </c>
      <c r="AH34" s="47" t="s">
        <v>41</v>
      </c>
      <c r="AI34" s="47" t="s">
        <v>41</v>
      </c>
      <c r="AJ34" s="158" t="s">
        <v>41</v>
      </c>
      <c r="AK34" s="158" t="s">
        <v>41</v>
      </c>
      <c r="AL34" s="158" t="s">
        <v>41</v>
      </c>
      <c r="AM34" s="158" t="s">
        <v>41</v>
      </c>
      <c r="AN34" s="47"/>
      <c r="AO34" s="159"/>
    </row>
    <row r="35" spans="1:41" s="54" customFormat="1" ht="28.5" customHeight="1" x14ac:dyDescent="0.25">
      <c r="A35" s="34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88" t="s">
        <v>75</v>
      </c>
      <c r="AC35" s="37" t="s">
        <v>30</v>
      </c>
      <c r="AD35" s="20" t="s">
        <v>84</v>
      </c>
      <c r="AE35" s="21"/>
      <c r="AF35" s="160">
        <f t="shared" ref="AF35:AI35" si="10">AF36+AF37</f>
        <v>27871.43</v>
      </c>
      <c r="AG35" s="160">
        <f t="shared" si="10"/>
        <v>46476.86</v>
      </c>
      <c r="AH35" s="160">
        <f t="shared" si="10"/>
        <v>50350</v>
      </c>
      <c r="AI35" s="160">
        <f t="shared" si="10"/>
        <v>55236.6</v>
      </c>
      <c r="AJ35" s="161">
        <f>AJ36+AJ37</f>
        <v>62059.700000000012</v>
      </c>
      <c r="AK35" s="161">
        <f>AK36+AK37</f>
        <v>56206.099999999991</v>
      </c>
      <c r="AL35" s="161">
        <f>AL36+AL37</f>
        <v>55092.700000000004</v>
      </c>
      <c r="AM35" s="161">
        <f>AM36+AM37</f>
        <v>50491.6</v>
      </c>
      <c r="AN35" s="160">
        <f>AF35+AG35+AH35+AI35+AJ35+AK35+AL35+AM35</f>
        <v>403784.99</v>
      </c>
      <c r="AO35" s="162"/>
    </row>
    <row r="36" spans="1:41" s="54" customFormat="1" ht="29.25" customHeight="1" x14ac:dyDescent="0.25">
      <c r="A36" s="2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89"/>
      <c r="AC36" s="25" t="s">
        <v>30</v>
      </c>
      <c r="AD36" s="10" t="s">
        <v>81</v>
      </c>
      <c r="AE36" s="17"/>
      <c r="AF36" s="135">
        <f>AF40+AF41+AF46+AF54+AF61+AF70+AF84</f>
        <v>13924.259999999998</v>
      </c>
      <c r="AG36" s="135">
        <f>AG40+AG41+AG46+AG54+AG61+AG70+AG84</f>
        <v>20989.159999999996</v>
      </c>
      <c r="AH36" s="135">
        <f>AH40+AH41+AH46+AH54+AH61+AH70+AH84</f>
        <v>18943.8</v>
      </c>
      <c r="AI36" s="135">
        <v>21694</v>
      </c>
      <c r="AJ36" s="136">
        <f>AJ40+AJ41+AJ55+AJ61+AJ68+AJ82+AJ44</f>
        <v>24125.900000000005</v>
      </c>
      <c r="AK36" s="136">
        <f>AK40+AK41+AK46+AK54+AK61+AK70+AK84+AK55+AK44+AK68+AK82</f>
        <v>17321.899999999998</v>
      </c>
      <c r="AL36" s="136">
        <f>AL40+AL41+AL46+AL54+AL61+AL70+AL84+AL55+AL44+AL68+AL82</f>
        <v>14653.1</v>
      </c>
      <c r="AM36" s="136">
        <f>AM40+AM41+AM46+AM54+AM61+AM70+AM84+AM55+AM44+AM68+AM82</f>
        <v>8434.4</v>
      </c>
      <c r="AN36" s="135">
        <f>AF36+AG36+AH36+AI36+AJ36+AK36+AL36+AM36</f>
        <v>140086.51999999999</v>
      </c>
      <c r="AO36" s="137"/>
    </row>
    <row r="37" spans="1:41" s="54" customFormat="1" ht="25.5" customHeight="1" x14ac:dyDescent="0.25">
      <c r="A37" s="2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90"/>
      <c r="AC37" s="25" t="s">
        <v>30</v>
      </c>
      <c r="AD37" s="8" t="s">
        <v>80</v>
      </c>
      <c r="AE37" s="17"/>
      <c r="AF37" s="135">
        <f>AF47+AF65+AF71+AF85</f>
        <v>13947.170000000002</v>
      </c>
      <c r="AG37" s="135">
        <f>AG47+AG65+AG71+AG85</f>
        <v>25487.7</v>
      </c>
      <c r="AH37" s="135">
        <f>AH47+AH65+AH71+AH85</f>
        <v>31406.2</v>
      </c>
      <c r="AI37" s="135">
        <f>AI47+AI65+AI71+AI85</f>
        <v>33542.6</v>
      </c>
      <c r="AJ37" s="136">
        <f>AJ47+AJ65+AJ71+AJ85+AJ45+AJ64+AJ69+AJ83</f>
        <v>37933.800000000003</v>
      </c>
      <c r="AK37" s="136">
        <f>AK47+AK65+AK71+AK85+AK45+AK64+AK73+AK83</f>
        <v>38884.199999999997</v>
      </c>
      <c r="AL37" s="136">
        <f>AL47+AL65+AL71+AL85+AL45+AL64+AL73+AL83</f>
        <v>40439.600000000006</v>
      </c>
      <c r="AM37" s="136">
        <f>AM47+AM65+AM71+AM85+AM45+AM64+AM73+AM83</f>
        <v>42057.2</v>
      </c>
      <c r="AN37" s="135">
        <f>AF37+AG37+AH37+AI37+AJ37+AK37+AL37+AM37</f>
        <v>263698.47000000003</v>
      </c>
      <c r="AO37" s="137"/>
    </row>
    <row r="38" spans="1:41" s="54" customFormat="1" ht="45.75" customHeight="1" x14ac:dyDescent="0.25">
      <c r="A38" s="2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41" t="s">
        <v>62</v>
      </c>
      <c r="AC38" s="12" t="s">
        <v>30</v>
      </c>
      <c r="AD38" s="16" t="s">
        <v>29</v>
      </c>
      <c r="AE38" s="17"/>
      <c r="AF38" s="135">
        <f t="shared" ref="AF38:AH38" si="11">AF40+AF41+AF43+AF61+AF65</f>
        <v>24552.77</v>
      </c>
      <c r="AG38" s="135">
        <f t="shared" si="11"/>
        <v>42758.11</v>
      </c>
      <c r="AH38" s="135">
        <f t="shared" si="11"/>
        <v>45186.7</v>
      </c>
      <c r="AI38" s="135">
        <f>AI40+AI41+AI43+AI61+AI65</f>
        <v>51962.099999999991</v>
      </c>
      <c r="AJ38" s="136">
        <f>AJ40+AJ41+AJ43+AJ61+AJ64+AJ44+AJ45+AJ55</f>
        <v>52641.4</v>
      </c>
      <c r="AK38" s="136">
        <f t="shared" ref="AK38:AL38" si="12">AK40+AK41+AK43+AK61+AK64+AK44+AK45+AK55</f>
        <v>51987.100000000006</v>
      </c>
      <c r="AL38" s="136">
        <f t="shared" si="12"/>
        <v>50705</v>
      </c>
      <c r="AM38" s="136">
        <f t="shared" ref="AM38" si="13">AM40+AM41+AM43+AM61+AM64+AM44+AM45+AM55</f>
        <v>45928.3</v>
      </c>
      <c r="AN38" s="135">
        <f>AF38+AG38+AH38+AI38+AJ38+AK38+AL38+AM38</f>
        <v>365721.48</v>
      </c>
      <c r="AO38" s="137"/>
    </row>
    <row r="39" spans="1:41" s="54" customFormat="1" ht="31.5" x14ac:dyDescent="0.25">
      <c r="A39" s="2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41" t="s">
        <v>42</v>
      </c>
      <c r="AC39" s="12" t="s">
        <v>40</v>
      </c>
      <c r="AD39" s="16" t="s">
        <v>29</v>
      </c>
      <c r="AE39" s="17"/>
      <c r="AF39" s="17" t="s">
        <v>41</v>
      </c>
      <c r="AG39" s="17" t="s">
        <v>41</v>
      </c>
      <c r="AH39" s="17" t="s">
        <v>41</v>
      </c>
      <c r="AI39" s="17" t="s">
        <v>41</v>
      </c>
      <c r="AJ39" s="146" t="s">
        <v>41</v>
      </c>
      <c r="AK39" s="146" t="s">
        <v>41</v>
      </c>
      <c r="AL39" s="146" t="s">
        <v>41</v>
      </c>
      <c r="AM39" s="146" t="s">
        <v>41</v>
      </c>
      <c r="AN39" s="17"/>
      <c r="AO39" s="141"/>
    </row>
    <row r="40" spans="1:41" s="54" customFormat="1" ht="48.75" customHeight="1" x14ac:dyDescent="0.25">
      <c r="A40" s="18">
        <v>4</v>
      </c>
      <c r="B40" s="11">
        <v>2</v>
      </c>
      <c r="C40" s="11">
        <v>1</v>
      </c>
      <c r="D40" s="11">
        <v>0</v>
      </c>
      <c r="E40" s="11">
        <v>4</v>
      </c>
      <c r="F40" s="11">
        <v>0</v>
      </c>
      <c r="G40" s="11">
        <v>9</v>
      </c>
      <c r="H40" s="11">
        <v>0</v>
      </c>
      <c r="I40" s="11">
        <v>8</v>
      </c>
      <c r="J40" s="11">
        <v>2</v>
      </c>
      <c r="K40" s="11">
        <v>0</v>
      </c>
      <c r="L40" s="11">
        <v>1</v>
      </c>
      <c r="M40" s="11">
        <v>2</v>
      </c>
      <c r="N40" s="11">
        <v>0</v>
      </c>
      <c r="O40" s="11">
        <v>1</v>
      </c>
      <c r="P40" s="11">
        <v>0</v>
      </c>
      <c r="Q40" s="11" t="s">
        <v>47</v>
      </c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48" t="s">
        <v>59</v>
      </c>
      <c r="AC40" s="12" t="s">
        <v>30</v>
      </c>
      <c r="AD40" s="10" t="s">
        <v>81</v>
      </c>
      <c r="AE40" s="17"/>
      <c r="AF40" s="135">
        <f>8366.35+1343.25</f>
        <v>9709.6</v>
      </c>
      <c r="AG40" s="135">
        <v>11211.42</v>
      </c>
      <c r="AH40" s="135">
        <v>13138.9</v>
      </c>
      <c r="AI40" s="135">
        <v>14435.9</v>
      </c>
      <c r="AJ40" s="136">
        <v>15578.2</v>
      </c>
      <c r="AK40" s="136">
        <v>12244.4</v>
      </c>
      <c r="AL40" s="136">
        <v>9966.5</v>
      </c>
      <c r="AM40" s="136">
        <v>3634.6</v>
      </c>
      <c r="AN40" s="135">
        <f>AF40+AG40+AH40+AI40+AJ40+AK40+AL40+AM40</f>
        <v>89919.52</v>
      </c>
      <c r="AO40" s="163"/>
    </row>
    <row r="41" spans="1:41" s="54" customFormat="1" ht="63.75" customHeight="1" x14ac:dyDescent="0.25">
      <c r="A41" s="18">
        <v>4</v>
      </c>
      <c r="B41" s="11">
        <v>2</v>
      </c>
      <c r="C41" s="11">
        <v>1</v>
      </c>
      <c r="D41" s="11">
        <v>0</v>
      </c>
      <c r="E41" s="11">
        <v>4</v>
      </c>
      <c r="F41" s="11">
        <v>0</v>
      </c>
      <c r="G41" s="11">
        <v>9</v>
      </c>
      <c r="H41" s="11">
        <v>0</v>
      </c>
      <c r="I41" s="11">
        <v>8</v>
      </c>
      <c r="J41" s="11">
        <v>2</v>
      </c>
      <c r="K41" s="11">
        <v>0</v>
      </c>
      <c r="L41" s="11">
        <v>1</v>
      </c>
      <c r="M41" s="11">
        <v>2</v>
      </c>
      <c r="N41" s="11">
        <v>0</v>
      </c>
      <c r="O41" s="11">
        <v>2</v>
      </c>
      <c r="P41" s="11">
        <v>0</v>
      </c>
      <c r="Q41" s="11" t="s">
        <v>47</v>
      </c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42" t="s">
        <v>77</v>
      </c>
      <c r="AC41" s="12" t="s">
        <v>30</v>
      </c>
      <c r="AD41" s="10" t="s">
        <v>81</v>
      </c>
      <c r="AE41" s="6"/>
      <c r="AF41" s="143">
        <v>502</v>
      </c>
      <c r="AG41" s="143">
        <v>550</v>
      </c>
      <c r="AH41" s="143">
        <v>672.1</v>
      </c>
      <c r="AI41" s="143">
        <v>2366.1</v>
      </c>
      <c r="AJ41" s="144">
        <v>1440</v>
      </c>
      <c r="AK41" s="144">
        <v>500</v>
      </c>
      <c r="AL41" s="144">
        <v>0</v>
      </c>
      <c r="AM41" s="144">
        <v>0</v>
      </c>
      <c r="AN41" s="135">
        <f>AF41+AG41+AH41+AI41+AJ41+AK41+AL41+AM41</f>
        <v>6030.2</v>
      </c>
      <c r="AO41" s="156"/>
    </row>
    <row r="42" spans="1:41" s="54" customFormat="1" ht="50.25" customHeight="1" x14ac:dyDescent="0.25">
      <c r="A42" s="18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40" t="s">
        <v>94</v>
      </c>
      <c r="AC42" s="12" t="s">
        <v>36</v>
      </c>
      <c r="AD42" s="7"/>
      <c r="AE42" s="6"/>
      <c r="AF42" s="5">
        <v>8</v>
      </c>
      <c r="AG42" s="5">
        <v>5</v>
      </c>
      <c r="AH42" s="5">
        <v>2</v>
      </c>
      <c r="AI42" s="5">
        <v>13</v>
      </c>
      <c r="AJ42" s="53">
        <v>7</v>
      </c>
      <c r="AK42" s="53">
        <v>4</v>
      </c>
      <c r="AL42" s="53"/>
      <c r="AM42" s="53"/>
      <c r="AN42" s="138">
        <f>SUM(AF42:AK42)</f>
        <v>39</v>
      </c>
      <c r="AO42" s="5"/>
    </row>
    <row r="43" spans="1:41" s="54" customFormat="1" ht="47.25" customHeight="1" x14ac:dyDescent="0.25">
      <c r="A43" s="18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38" t="s">
        <v>96</v>
      </c>
      <c r="AC43" s="12" t="s">
        <v>30</v>
      </c>
      <c r="AD43" s="10"/>
      <c r="AE43" s="5"/>
      <c r="AF43" s="143">
        <f>SUM(AF46:AF54)</f>
        <v>4562.07</v>
      </c>
      <c r="AG43" s="143">
        <f>SUM(AG46:AG54)</f>
        <v>18538.75</v>
      </c>
      <c r="AH43" s="143">
        <f t="shared" ref="AH43:AL43" si="14">AH46+AH47+AH54</f>
        <v>18010.2</v>
      </c>
      <c r="AI43" s="143">
        <f>AI46+AI47+AI54</f>
        <v>19407.099999999999</v>
      </c>
      <c r="AJ43" s="144">
        <f>AJ46+AJ47+AJ54</f>
        <v>0</v>
      </c>
      <c r="AK43" s="144">
        <f t="shared" si="14"/>
        <v>0</v>
      </c>
      <c r="AL43" s="144">
        <f t="shared" si="14"/>
        <v>0</v>
      </c>
      <c r="AM43" s="144">
        <f t="shared" ref="AM43" si="15">AM46+AM47+AM54</f>
        <v>0</v>
      </c>
      <c r="AN43" s="135">
        <f>AN46+AN47+AN54</f>
        <v>60518.119999999995</v>
      </c>
      <c r="AO43" s="164"/>
    </row>
    <row r="44" spans="1:41" s="54" customFormat="1" ht="47.25" customHeight="1" x14ac:dyDescent="0.25">
      <c r="A44" s="18">
        <v>4</v>
      </c>
      <c r="B44" s="11">
        <v>2</v>
      </c>
      <c r="C44" s="11">
        <v>1</v>
      </c>
      <c r="D44" s="11">
        <v>0</v>
      </c>
      <c r="E44" s="11">
        <v>4</v>
      </c>
      <c r="F44" s="11">
        <v>0</v>
      </c>
      <c r="G44" s="11">
        <v>9</v>
      </c>
      <c r="H44" s="11">
        <v>0</v>
      </c>
      <c r="I44" s="11">
        <v>8</v>
      </c>
      <c r="J44" s="11">
        <v>2</v>
      </c>
      <c r="K44" s="11">
        <v>0</v>
      </c>
      <c r="L44" s="11">
        <v>1</v>
      </c>
      <c r="M44" s="11" t="s">
        <v>48</v>
      </c>
      <c r="N44" s="11" t="s">
        <v>115</v>
      </c>
      <c r="O44" s="11">
        <v>0</v>
      </c>
      <c r="P44" s="11">
        <v>1</v>
      </c>
      <c r="Q44" s="11">
        <v>4</v>
      </c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08" t="s">
        <v>116</v>
      </c>
      <c r="AC44" s="12" t="s">
        <v>30</v>
      </c>
      <c r="AD44" s="8" t="s">
        <v>81</v>
      </c>
      <c r="AE44" s="5"/>
      <c r="AF44" s="143"/>
      <c r="AG44" s="143"/>
      <c r="AH44" s="143"/>
      <c r="AI44" s="143"/>
      <c r="AJ44" s="53">
        <v>2314</v>
      </c>
      <c r="AK44" s="53">
        <v>1850.5</v>
      </c>
      <c r="AL44" s="53">
        <v>1924.6</v>
      </c>
      <c r="AM44" s="53">
        <v>2001.5</v>
      </c>
      <c r="AN44" s="135">
        <f>AJ44+AK44+AL44+AM44</f>
        <v>8090.6</v>
      </c>
      <c r="AO44" s="164"/>
    </row>
    <row r="45" spans="1:41" s="54" customFormat="1" ht="47.25" customHeight="1" x14ac:dyDescent="0.25">
      <c r="A45" s="18">
        <v>4</v>
      </c>
      <c r="B45" s="11">
        <v>2</v>
      </c>
      <c r="C45" s="11">
        <v>1</v>
      </c>
      <c r="D45" s="11">
        <v>0</v>
      </c>
      <c r="E45" s="11">
        <v>4</v>
      </c>
      <c r="F45" s="11">
        <v>0</v>
      </c>
      <c r="G45" s="11">
        <v>9</v>
      </c>
      <c r="H45" s="11">
        <v>0</v>
      </c>
      <c r="I45" s="11">
        <v>8</v>
      </c>
      <c r="J45" s="11">
        <v>2</v>
      </c>
      <c r="K45" s="11">
        <v>0</v>
      </c>
      <c r="L45" s="11">
        <v>1</v>
      </c>
      <c r="M45" s="11">
        <v>9</v>
      </c>
      <c r="N45" s="11" t="s">
        <v>115</v>
      </c>
      <c r="O45" s="11">
        <v>0</v>
      </c>
      <c r="P45" s="11">
        <v>1</v>
      </c>
      <c r="Q45" s="11">
        <v>4</v>
      </c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10"/>
      <c r="AC45" s="12" t="s">
        <v>30</v>
      </c>
      <c r="AD45" s="8" t="s">
        <v>80</v>
      </c>
      <c r="AE45" s="5"/>
      <c r="AF45" s="143"/>
      <c r="AG45" s="143"/>
      <c r="AH45" s="143"/>
      <c r="AI45" s="143"/>
      <c r="AJ45" s="144">
        <v>15953.7</v>
      </c>
      <c r="AK45" s="144">
        <v>16654.8</v>
      </c>
      <c r="AL45" s="144">
        <v>17321.099999999999</v>
      </c>
      <c r="AM45" s="144">
        <v>18013.900000000001</v>
      </c>
      <c r="AN45" s="135">
        <f>AJ45+AK45+AL45+AM45</f>
        <v>67943.5</v>
      </c>
      <c r="AO45" s="164"/>
    </row>
    <row r="46" spans="1:41" s="54" customFormat="1" ht="36.75" customHeight="1" x14ac:dyDescent="0.25">
      <c r="A46" s="18">
        <v>4</v>
      </c>
      <c r="B46" s="11">
        <v>2</v>
      </c>
      <c r="C46" s="11">
        <v>1</v>
      </c>
      <c r="D46" s="11">
        <v>0</v>
      </c>
      <c r="E46" s="11">
        <v>4</v>
      </c>
      <c r="F46" s="11">
        <v>0</v>
      </c>
      <c r="G46" s="11">
        <v>9</v>
      </c>
      <c r="H46" s="11">
        <v>0</v>
      </c>
      <c r="I46" s="11">
        <v>8</v>
      </c>
      <c r="J46" s="11">
        <v>2</v>
      </c>
      <c r="K46" s="11">
        <v>0</v>
      </c>
      <c r="L46" s="11">
        <v>1</v>
      </c>
      <c r="M46" s="11" t="s">
        <v>48</v>
      </c>
      <c r="N46" s="11">
        <v>1</v>
      </c>
      <c r="O46" s="11">
        <v>0</v>
      </c>
      <c r="P46" s="11">
        <v>5</v>
      </c>
      <c r="Q46" s="11">
        <v>0</v>
      </c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08" t="s">
        <v>106</v>
      </c>
      <c r="AC46" s="12" t="s">
        <v>30</v>
      </c>
      <c r="AD46" s="8" t="s">
        <v>81</v>
      </c>
      <c r="AE46" s="6"/>
      <c r="AF46" s="5">
        <v>0</v>
      </c>
      <c r="AG46" s="5">
        <v>3736.95</v>
      </c>
      <c r="AH46" s="5">
        <v>1773.5</v>
      </c>
      <c r="AI46" s="5">
        <v>2712</v>
      </c>
      <c r="AJ46" s="53"/>
      <c r="AK46" s="53"/>
      <c r="AL46" s="53"/>
      <c r="AM46" s="53"/>
      <c r="AN46" s="135">
        <f>AF46+AG46+AH46+AI46+AJ46++AK46+AL46</f>
        <v>8222.4500000000007</v>
      </c>
      <c r="AO46" s="5"/>
    </row>
    <row r="47" spans="1:41" s="54" customFormat="1" ht="36" customHeight="1" x14ac:dyDescent="0.25">
      <c r="A47" s="18">
        <v>4</v>
      </c>
      <c r="B47" s="11">
        <v>2</v>
      </c>
      <c r="C47" s="11">
        <v>1</v>
      </c>
      <c r="D47" s="11">
        <v>0</v>
      </c>
      <c r="E47" s="11">
        <v>4</v>
      </c>
      <c r="F47" s="11">
        <v>0</v>
      </c>
      <c r="G47" s="11">
        <v>9</v>
      </c>
      <c r="H47" s="11">
        <v>0</v>
      </c>
      <c r="I47" s="11">
        <v>8</v>
      </c>
      <c r="J47" s="11">
        <v>2</v>
      </c>
      <c r="K47" s="11">
        <v>0</v>
      </c>
      <c r="L47" s="11">
        <v>1</v>
      </c>
      <c r="M47" s="11">
        <v>1</v>
      </c>
      <c r="N47" s="11">
        <v>1</v>
      </c>
      <c r="O47" s="11">
        <v>0</v>
      </c>
      <c r="P47" s="11">
        <v>5</v>
      </c>
      <c r="Q47" s="11">
        <v>0</v>
      </c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10"/>
      <c r="AC47" s="12" t="s">
        <v>30</v>
      </c>
      <c r="AD47" s="8" t="s">
        <v>80</v>
      </c>
      <c r="AE47" s="5"/>
      <c r="AF47" s="143">
        <v>4192.67</v>
      </c>
      <c r="AG47" s="143">
        <v>14440.6</v>
      </c>
      <c r="AH47" s="143">
        <v>15961.9</v>
      </c>
      <c r="AI47" s="143">
        <f>AI49+AI51+AI53</f>
        <v>16307.3</v>
      </c>
      <c r="AJ47" s="144"/>
      <c r="AK47" s="144"/>
      <c r="AL47" s="144"/>
      <c r="AM47" s="144"/>
      <c r="AN47" s="143">
        <f>AF47+AG47+AH47+AI47+AJ47+AK47+AL47</f>
        <v>50902.47</v>
      </c>
      <c r="AO47" s="5"/>
    </row>
    <row r="48" spans="1:41" s="54" customFormat="1" ht="33.75" customHeight="1" x14ac:dyDescent="0.25">
      <c r="A48" s="18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86" t="s">
        <v>110</v>
      </c>
      <c r="AC48" s="12" t="s">
        <v>30</v>
      </c>
      <c r="AD48" s="8" t="s">
        <v>81</v>
      </c>
      <c r="AE48" s="5"/>
      <c r="AF48" s="143"/>
      <c r="AG48" s="143"/>
      <c r="AH48" s="143"/>
      <c r="AI48" s="143">
        <v>1391</v>
      </c>
      <c r="AJ48" s="165"/>
      <c r="AK48" s="165"/>
      <c r="AL48" s="165"/>
      <c r="AM48" s="165"/>
      <c r="AN48" s="143"/>
      <c r="AO48" s="156"/>
    </row>
    <row r="49" spans="1:41" s="54" customFormat="1" ht="33.75" customHeight="1" x14ac:dyDescent="0.25">
      <c r="A49" s="18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87"/>
      <c r="AC49" s="12" t="s">
        <v>30</v>
      </c>
      <c r="AD49" s="8" t="s">
        <v>80</v>
      </c>
      <c r="AE49" s="5"/>
      <c r="AF49" s="143"/>
      <c r="AG49" s="143"/>
      <c r="AH49" s="143"/>
      <c r="AI49" s="166">
        <v>4418.3</v>
      </c>
      <c r="AJ49" s="165"/>
      <c r="AK49" s="165"/>
      <c r="AL49" s="165"/>
      <c r="AM49" s="165"/>
      <c r="AN49" s="143"/>
      <c r="AO49" s="156"/>
    </row>
    <row r="50" spans="1:41" s="54" customFormat="1" ht="33.75" customHeight="1" x14ac:dyDescent="0.25">
      <c r="A50" s="18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86" t="s">
        <v>111</v>
      </c>
      <c r="AC50" s="12" t="s">
        <v>30</v>
      </c>
      <c r="AD50" s="8" t="s">
        <v>81</v>
      </c>
      <c r="AE50" s="5"/>
      <c r="AF50" s="143"/>
      <c r="AG50" s="143"/>
      <c r="AH50" s="143"/>
      <c r="AI50" s="143">
        <v>650.48</v>
      </c>
      <c r="AJ50" s="165"/>
      <c r="AK50" s="165"/>
      <c r="AL50" s="165"/>
      <c r="AM50" s="165"/>
      <c r="AN50" s="143"/>
      <c r="AO50" s="156"/>
    </row>
    <row r="51" spans="1:41" s="54" customFormat="1" ht="33.75" customHeight="1" x14ac:dyDescent="0.25">
      <c r="A51" s="18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87"/>
      <c r="AC51" s="12" t="s">
        <v>30</v>
      </c>
      <c r="AD51" s="8" t="s">
        <v>80</v>
      </c>
      <c r="AE51" s="5"/>
      <c r="AF51" s="143"/>
      <c r="AG51" s="143"/>
      <c r="AH51" s="143"/>
      <c r="AI51" s="9">
        <v>5854.3</v>
      </c>
      <c r="AJ51" s="165"/>
      <c r="AK51" s="165"/>
      <c r="AL51" s="165"/>
      <c r="AM51" s="165"/>
      <c r="AN51" s="143"/>
      <c r="AO51" s="156"/>
    </row>
    <row r="52" spans="1:41" s="54" customFormat="1" ht="33.75" customHeight="1" x14ac:dyDescent="0.25">
      <c r="A52" s="18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86" t="s">
        <v>112</v>
      </c>
      <c r="AC52" s="12" t="s">
        <v>30</v>
      </c>
      <c r="AD52" s="8" t="s">
        <v>81</v>
      </c>
      <c r="AE52" s="5"/>
      <c r="AF52" s="143"/>
      <c r="AG52" s="143"/>
      <c r="AH52" s="143"/>
      <c r="AI52" s="143">
        <v>670.52</v>
      </c>
      <c r="AJ52" s="125"/>
      <c r="AK52" s="165"/>
      <c r="AL52" s="165"/>
      <c r="AM52" s="165"/>
      <c r="AN52" s="167"/>
      <c r="AO52" s="156"/>
    </row>
    <row r="53" spans="1:41" s="54" customFormat="1" ht="33.75" customHeight="1" x14ac:dyDescent="0.25">
      <c r="A53" s="18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87"/>
      <c r="AC53" s="12" t="s">
        <v>30</v>
      </c>
      <c r="AD53" s="8" t="s">
        <v>80</v>
      </c>
      <c r="AE53" s="5"/>
      <c r="AF53" s="143"/>
      <c r="AG53" s="143"/>
      <c r="AH53" s="143"/>
      <c r="AI53" s="168">
        <v>6034.7</v>
      </c>
      <c r="AJ53" s="144"/>
      <c r="AK53" s="144"/>
      <c r="AL53" s="144"/>
      <c r="AM53" s="144"/>
      <c r="AN53" s="143"/>
      <c r="AO53" s="156"/>
    </row>
    <row r="54" spans="1:41" s="54" customFormat="1" ht="29.25" customHeight="1" x14ac:dyDescent="0.25">
      <c r="A54" s="18">
        <v>4</v>
      </c>
      <c r="B54" s="11">
        <v>2</v>
      </c>
      <c r="C54" s="11">
        <v>1</v>
      </c>
      <c r="D54" s="11">
        <v>0</v>
      </c>
      <c r="E54" s="11">
        <v>4</v>
      </c>
      <c r="F54" s="11">
        <v>0</v>
      </c>
      <c r="G54" s="11">
        <v>9</v>
      </c>
      <c r="H54" s="11">
        <v>0</v>
      </c>
      <c r="I54" s="11">
        <v>8</v>
      </c>
      <c r="J54" s="11">
        <v>2</v>
      </c>
      <c r="K54" s="11">
        <v>0</v>
      </c>
      <c r="L54" s="11">
        <v>1</v>
      </c>
      <c r="M54" s="11" t="s">
        <v>48</v>
      </c>
      <c r="N54" s="11">
        <v>1</v>
      </c>
      <c r="O54" s="11">
        <v>0</v>
      </c>
      <c r="P54" s="11">
        <v>5</v>
      </c>
      <c r="Q54" s="11">
        <v>0</v>
      </c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38" t="s">
        <v>60</v>
      </c>
      <c r="AC54" s="12" t="s">
        <v>30</v>
      </c>
      <c r="AD54" s="10" t="s">
        <v>81</v>
      </c>
      <c r="AE54" s="6"/>
      <c r="AF54" s="5">
        <v>369.4</v>
      </c>
      <c r="AG54" s="5">
        <v>361.2</v>
      </c>
      <c r="AH54" s="5">
        <v>274.8</v>
      </c>
      <c r="AI54" s="5">
        <v>387.8</v>
      </c>
      <c r="AJ54" s="53"/>
      <c r="AK54" s="53"/>
      <c r="AL54" s="53"/>
      <c r="AM54" s="53"/>
      <c r="AN54" s="135">
        <f>AF54+AG54+AH54+AI54+AJ54+AK54+AL54</f>
        <v>1393.1999999999998</v>
      </c>
      <c r="AO54" s="5"/>
    </row>
    <row r="55" spans="1:41" s="54" customFormat="1" ht="29.25" customHeight="1" x14ac:dyDescent="0.25">
      <c r="A55" s="18">
        <v>4</v>
      </c>
      <c r="B55" s="11">
        <v>2</v>
      </c>
      <c r="C55" s="11">
        <v>1</v>
      </c>
      <c r="D55" s="11">
        <v>0</v>
      </c>
      <c r="E55" s="11">
        <v>4</v>
      </c>
      <c r="F55" s="11">
        <v>0</v>
      </c>
      <c r="G55" s="11">
        <v>9</v>
      </c>
      <c r="H55" s="11">
        <v>0</v>
      </c>
      <c r="I55" s="11">
        <v>8</v>
      </c>
      <c r="J55" s="11">
        <v>2</v>
      </c>
      <c r="K55" s="11">
        <v>0</v>
      </c>
      <c r="L55" s="11">
        <v>1</v>
      </c>
      <c r="M55" s="11" t="s">
        <v>48</v>
      </c>
      <c r="N55" s="11" t="s">
        <v>115</v>
      </c>
      <c r="O55" s="11">
        <v>0</v>
      </c>
      <c r="P55" s="11">
        <v>1</v>
      </c>
      <c r="Q55" s="11">
        <v>4</v>
      </c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38" t="s">
        <v>60</v>
      </c>
      <c r="AC55" s="12" t="s">
        <v>30</v>
      </c>
      <c r="AD55" s="10" t="s">
        <v>81</v>
      </c>
      <c r="AE55" s="6"/>
      <c r="AF55" s="5"/>
      <c r="AG55" s="5"/>
      <c r="AH55" s="5"/>
      <c r="AI55" s="5"/>
      <c r="AJ55" s="53">
        <v>501.9</v>
      </c>
      <c r="AK55" s="53">
        <v>396</v>
      </c>
      <c r="AL55" s="53">
        <v>411.9</v>
      </c>
      <c r="AM55" s="53">
        <v>428.3</v>
      </c>
      <c r="AN55" s="135">
        <f>AJ55+AK55+AL55+AM55</f>
        <v>1738.1</v>
      </c>
      <c r="AO55" s="5"/>
    </row>
    <row r="56" spans="1:41" s="54" customFormat="1" ht="47.25" customHeight="1" x14ac:dyDescent="0.25">
      <c r="A56" s="18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52" t="s">
        <v>93</v>
      </c>
      <c r="AC56" s="12" t="s">
        <v>43</v>
      </c>
      <c r="AD56" s="10"/>
      <c r="AE56" s="6"/>
      <c r="AF56" s="5">
        <v>2.59</v>
      </c>
      <c r="AG56" s="5">
        <v>2.4900000000000002</v>
      </c>
      <c r="AH56" s="5">
        <v>1</v>
      </c>
      <c r="AI56" s="5">
        <v>2</v>
      </c>
      <c r="AJ56" s="53">
        <v>1</v>
      </c>
      <c r="AK56" s="53">
        <v>2</v>
      </c>
      <c r="AL56" s="53">
        <v>2</v>
      </c>
      <c r="AM56" s="53">
        <v>2</v>
      </c>
      <c r="AN56" s="135">
        <f>SUM(AF56:AL56)+AM56</f>
        <v>15.08</v>
      </c>
      <c r="AO56" s="5"/>
    </row>
    <row r="57" spans="1:41" s="54" customFormat="1" ht="49.5" customHeight="1" x14ac:dyDescent="0.25">
      <c r="A57" s="18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40" t="s">
        <v>51</v>
      </c>
      <c r="AC57" s="12" t="s">
        <v>40</v>
      </c>
      <c r="AD57" s="16" t="s">
        <v>29</v>
      </c>
      <c r="AE57" s="17"/>
      <c r="AF57" s="17" t="s">
        <v>98</v>
      </c>
      <c r="AG57" s="17" t="s">
        <v>98</v>
      </c>
      <c r="AH57" s="17" t="s">
        <v>41</v>
      </c>
      <c r="AI57" s="17" t="s">
        <v>41</v>
      </c>
      <c r="AJ57" s="146" t="s">
        <v>41</v>
      </c>
      <c r="AK57" s="146" t="s">
        <v>41</v>
      </c>
      <c r="AL57" s="146" t="s">
        <v>41</v>
      </c>
      <c r="AM57" s="146" t="s">
        <v>41</v>
      </c>
      <c r="AN57" s="17" t="s">
        <v>41</v>
      </c>
      <c r="AO57" s="169"/>
    </row>
    <row r="58" spans="1:41" s="54" customFormat="1" ht="49.5" customHeight="1" x14ac:dyDescent="0.25">
      <c r="A58" s="18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40" t="s">
        <v>92</v>
      </c>
      <c r="AC58" s="12" t="s">
        <v>36</v>
      </c>
      <c r="AD58" s="16" t="s">
        <v>29</v>
      </c>
      <c r="AE58" s="17"/>
      <c r="AF58" s="138" t="s">
        <v>95</v>
      </c>
      <c r="AG58" s="169">
        <v>4</v>
      </c>
      <c r="AH58" s="138" t="s">
        <v>99</v>
      </c>
      <c r="AI58" s="170">
        <v>8</v>
      </c>
      <c r="AJ58" s="145">
        <v>3</v>
      </c>
      <c r="AK58" s="145">
        <v>4</v>
      </c>
      <c r="AL58" s="145">
        <v>6</v>
      </c>
      <c r="AM58" s="145">
        <v>4</v>
      </c>
      <c r="AN58" s="170">
        <v>18</v>
      </c>
      <c r="AO58" s="169"/>
    </row>
    <row r="59" spans="1:41" s="54" customFormat="1" ht="47.25" x14ac:dyDescent="0.25">
      <c r="A59" s="18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40" t="s">
        <v>52</v>
      </c>
      <c r="AC59" s="12" t="s">
        <v>36</v>
      </c>
      <c r="AD59" s="16" t="s">
        <v>29</v>
      </c>
      <c r="AE59" s="17"/>
      <c r="AF59" s="17" t="s">
        <v>100</v>
      </c>
      <c r="AG59" s="17" t="s">
        <v>99</v>
      </c>
      <c r="AH59" s="17" t="s">
        <v>95</v>
      </c>
      <c r="AI59" s="17" t="s">
        <v>95</v>
      </c>
      <c r="AJ59" s="146" t="s">
        <v>95</v>
      </c>
      <c r="AK59" s="146" t="s">
        <v>95</v>
      </c>
      <c r="AL59" s="146"/>
      <c r="AM59" s="146"/>
      <c r="AN59" s="17" t="s">
        <v>101</v>
      </c>
      <c r="AO59" s="169"/>
    </row>
    <row r="60" spans="1:41" s="54" customFormat="1" ht="19.5" customHeight="1" x14ac:dyDescent="0.25">
      <c r="A60" s="18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38" t="s">
        <v>88</v>
      </c>
      <c r="AC60" s="12" t="s">
        <v>36</v>
      </c>
      <c r="AD60" s="16" t="s">
        <v>29</v>
      </c>
      <c r="AE60" s="6"/>
      <c r="AF60" s="6" t="s">
        <v>100</v>
      </c>
      <c r="AG60" s="6" t="s">
        <v>99</v>
      </c>
      <c r="AH60" s="17" t="s">
        <v>95</v>
      </c>
      <c r="AI60" s="17" t="s">
        <v>95</v>
      </c>
      <c r="AJ60" s="146" t="s">
        <v>95</v>
      </c>
      <c r="AK60" s="146" t="s">
        <v>95</v>
      </c>
      <c r="AL60" s="146"/>
      <c r="AM60" s="146"/>
      <c r="AN60" s="17" t="s">
        <v>101</v>
      </c>
      <c r="AO60" s="169"/>
    </row>
    <row r="61" spans="1:41" s="54" customFormat="1" ht="47.25" x14ac:dyDescent="0.25">
      <c r="A61" s="18">
        <v>4</v>
      </c>
      <c r="B61" s="11">
        <v>2</v>
      </c>
      <c r="C61" s="11">
        <v>1</v>
      </c>
      <c r="D61" s="11">
        <v>0</v>
      </c>
      <c r="E61" s="11">
        <v>4</v>
      </c>
      <c r="F61" s="11">
        <v>0</v>
      </c>
      <c r="G61" s="11">
        <v>9</v>
      </c>
      <c r="H61" s="11">
        <v>0</v>
      </c>
      <c r="I61" s="11">
        <v>8</v>
      </c>
      <c r="J61" s="11">
        <v>2</v>
      </c>
      <c r="K61" s="11">
        <v>0</v>
      </c>
      <c r="L61" s="11">
        <v>1</v>
      </c>
      <c r="M61" s="11">
        <v>2</v>
      </c>
      <c r="N61" s="11">
        <v>0</v>
      </c>
      <c r="O61" s="11">
        <v>6</v>
      </c>
      <c r="P61" s="11">
        <v>0</v>
      </c>
      <c r="Q61" s="11" t="s">
        <v>47</v>
      </c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41" t="s">
        <v>65</v>
      </c>
      <c r="AC61" s="12" t="s">
        <v>30</v>
      </c>
      <c r="AD61" s="10" t="s">
        <v>81</v>
      </c>
      <c r="AE61" s="17"/>
      <c r="AF61" s="135">
        <f>AF62+AF63</f>
        <v>2803.7999999999997</v>
      </c>
      <c r="AG61" s="135">
        <f>AG62+AG63</f>
        <v>4259.4399999999996</v>
      </c>
      <c r="AH61" s="135">
        <v>1955.5</v>
      </c>
      <c r="AI61" s="135">
        <v>1464.7</v>
      </c>
      <c r="AJ61" s="136">
        <f>AJ62</f>
        <v>1924.5</v>
      </c>
      <c r="AK61" s="136">
        <v>1853.2</v>
      </c>
      <c r="AL61" s="136">
        <v>1853.2</v>
      </c>
      <c r="AM61" s="136">
        <v>1853.2</v>
      </c>
      <c r="AN61" s="135">
        <f>AF61+AG61+AH61+AI61+AJ61+AK61+AL61+AM61</f>
        <v>17967.54</v>
      </c>
      <c r="AO61" s="138"/>
    </row>
    <row r="62" spans="1:41" s="54" customFormat="1" x14ac:dyDescent="0.25">
      <c r="A62" s="18">
        <v>4</v>
      </c>
      <c r="B62" s="11">
        <v>2</v>
      </c>
      <c r="C62" s="11">
        <v>1</v>
      </c>
      <c r="D62" s="11">
        <v>0</v>
      </c>
      <c r="E62" s="11">
        <v>4</v>
      </c>
      <c r="F62" s="11">
        <v>0</v>
      </c>
      <c r="G62" s="11">
        <v>9</v>
      </c>
      <c r="H62" s="11">
        <v>0</v>
      </c>
      <c r="I62" s="11">
        <v>8</v>
      </c>
      <c r="J62" s="11">
        <v>2</v>
      </c>
      <c r="K62" s="11">
        <v>0</v>
      </c>
      <c r="L62" s="11">
        <v>1</v>
      </c>
      <c r="M62" s="11">
        <v>2</v>
      </c>
      <c r="N62" s="11">
        <v>0</v>
      </c>
      <c r="O62" s="11">
        <v>6</v>
      </c>
      <c r="P62" s="11">
        <v>0</v>
      </c>
      <c r="Q62" s="11" t="s">
        <v>47</v>
      </c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40" t="s">
        <v>66</v>
      </c>
      <c r="AC62" s="12" t="s">
        <v>30</v>
      </c>
      <c r="AD62" s="16"/>
      <c r="AE62" s="17"/>
      <c r="AF62" s="138">
        <f>3072.1-546.2</f>
        <v>2525.8999999999996</v>
      </c>
      <c r="AG62" s="138">
        <v>4259.4399999999996</v>
      </c>
      <c r="AH62" s="138">
        <v>1862.2</v>
      </c>
      <c r="AI62" s="138">
        <v>1464.7</v>
      </c>
      <c r="AJ62" s="136">
        <v>1924.5</v>
      </c>
      <c r="AK62" s="136">
        <v>1754.3</v>
      </c>
      <c r="AL62" s="136">
        <v>1749.3</v>
      </c>
      <c r="AM62" s="136">
        <v>1749.3</v>
      </c>
      <c r="AN62" s="135">
        <f>AF62+AG62+AH62+AI62+AJ62+AK62+AL62+AM62</f>
        <v>17289.64</v>
      </c>
      <c r="AO62" s="139"/>
    </row>
    <row r="63" spans="1:41" s="54" customFormat="1" x14ac:dyDescent="0.25">
      <c r="A63" s="18">
        <v>4</v>
      </c>
      <c r="B63" s="11">
        <v>2</v>
      </c>
      <c r="C63" s="11">
        <v>1</v>
      </c>
      <c r="D63" s="11">
        <v>0</v>
      </c>
      <c r="E63" s="11">
        <v>4</v>
      </c>
      <c r="F63" s="11">
        <v>0</v>
      </c>
      <c r="G63" s="11">
        <v>9</v>
      </c>
      <c r="H63" s="11">
        <v>0</v>
      </c>
      <c r="I63" s="11">
        <v>8</v>
      </c>
      <c r="J63" s="11">
        <v>2</v>
      </c>
      <c r="K63" s="11">
        <v>0</v>
      </c>
      <c r="L63" s="11">
        <v>1</v>
      </c>
      <c r="M63" s="11">
        <v>2</v>
      </c>
      <c r="N63" s="11">
        <v>0</v>
      </c>
      <c r="O63" s="11">
        <v>6</v>
      </c>
      <c r="P63" s="11">
        <v>0</v>
      </c>
      <c r="Q63" s="11" t="s">
        <v>47</v>
      </c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40" t="s">
        <v>67</v>
      </c>
      <c r="AC63" s="12" t="s">
        <v>30</v>
      </c>
      <c r="AD63" s="16"/>
      <c r="AE63" s="17"/>
      <c r="AF63" s="138" t="s">
        <v>97</v>
      </c>
      <c r="AG63" s="139">
        <v>0</v>
      </c>
      <c r="AH63" s="139">
        <v>93.3</v>
      </c>
      <c r="AI63" s="139">
        <v>0</v>
      </c>
      <c r="AJ63" s="140">
        <v>0</v>
      </c>
      <c r="AK63" s="140">
        <v>0</v>
      </c>
      <c r="AL63" s="140">
        <v>0</v>
      </c>
      <c r="AM63" s="140">
        <v>0</v>
      </c>
      <c r="AN63" s="135">
        <f>AF63+AG63+AH63+AI63+AJ63+AK63+AL63+AM63</f>
        <v>371.2</v>
      </c>
      <c r="AO63" s="139"/>
    </row>
    <row r="64" spans="1:41" s="54" customFormat="1" ht="82.5" customHeight="1" x14ac:dyDescent="0.25">
      <c r="A64" s="18">
        <v>4</v>
      </c>
      <c r="B64" s="11">
        <v>2</v>
      </c>
      <c r="C64" s="11">
        <v>1</v>
      </c>
      <c r="D64" s="11">
        <v>0</v>
      </c>
      <c r="E64" s="11">
        <v>4</v>
      </c>
      <c r="F64" s="11">
        <v>0</v>
      </c>
      <c r="G64" s="11">
        <v>9</v>
      </c>
      <c r="H64" s="11">
        <v>0</v>
      </c>
      <c r="I64" s="11">
        <v>8</v>
      </c>
      <c r="J64" s="11">
        <v>2</v>
      </c>
      <c r="K64" s="11">
        <v>0</v>
      </c>
      <c r="L64" s="11">
        <v>1</v>
      </c>
      <c r="M64" s="11">
        <v>9</v>
      </c>
      <c r="N64" s="11" t="s">
        <v>115</v>
      </c>
      <c r="O64" s="11">
        <v>0</v>
      </c>
      <c r="P64" s="11">
        <v>1</v>
      </c>
      <c r="Q64" s="11">
        <v>5</v>
      </c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40" t="s">
        <v>85</v>
      </c>
      <c r="AC64" s="12" t="s">
        <v>30</v>
      </c>
      <c r="AD64" s="50" t="s">
        <v>80</v>
      </c>
      <c r="AE64" s="17"/>
      <c r="AF64" s="138"/>
      <c r="AG64" s="139"/>
      <c r="AH64" s="139"/>
      <c r="AI64" s="139"/>
      <c r="AJ64" s="136">
        <v>14929.1</v>
      </c>
      <c r="AK64" s="136">
        <v>18488.2</v>
      </c>
      <c r="AL64" s="136">
        <v>19227.7</v>
      </c>
      <c r="AM64" s="136">
        <v>19996.8</v>
      </c>
      <c r="AN64" s="135">
        <f>AJ64+AK64+AL64+AM64</f>
        <v>72641.8</v>
      </c>
      <c r="AO64" s="139"/>
    </row>
    <row r="65" spans="1:41" s="54" customFormat="1" ht="63" x14ac:dyDescent="0.25">
      <c r="A65" s="18">
        <v>4</v>
      </c>
      <c r="B65" s="11">
        <v>2</v>
      </c>
      <c r="C65" s="11">
        <v>1</v>
      </c>
      <c r="D65" s="11">
        <v>0</v>
      </c>
      <c r="E65" s="11">
        <v>4</v>
      </c>
      <c r="F65" s="11">
        <v>0</v>
      </c>
      <c r="G65" s="11">
        <v>9</v>
      </c>
      <c r="H65" s="11">
        <v>0</v>
      </c>
      <c r="I65" s="11">
        <v>8</v>
      </c>
      <c r="J65" s="11">
        <v>2</v>
      </c>
      <c r="K65" s="11">
        <v>0</v>
      </c>
      <c r="L65" s="11">
        <v>1</v>
      </c>
      <c r="M65" s="11">
        <v>1</v>
      </c>
      <c r="N65" s="11">
        <v>0</v>
      </c>
      <c r="O65" s="11">
        <v>5</v>
      </c>
      <c r="P65" s="11">
        <v>2</v>
      </c>
      <c r="Q65" s="11">
        <v>0</v>
      </c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40" t="s">
        <v>85</v>
      </c>
      <c r="AC65" s="12" t="s">
        <v>30</v>
      </c>
      <c r="AD65" s="50" t="s">
        <v>80</v>
      </c>
      <c r="AE65" s="17"/>
      <c r="AF65" s="135" t="s">
        <v>86</v>
      </c>
      <c r="AG65" s="135">
        <v>8198.5</v>
      </c>
      <c r="AH65" s="135">
        <v>11410</v>
      </c>
      <c r="AI65" s="135">
        <v>14288.3</v>
      </c>
      <c r="AJ65" s="136"/>
      <c r="AK65" s="136"/>
      <c r="AL65" s="136"/>
      <c r="AM65" s="136"/>
      <c r="AN65" s="135">
        <f>AF65+AG65+AH65+AI65+AJ65+AK65+AL65</f>
        <v>40872.1</v>
      </c>
      <c r="AO65" s="139"/>
    </row>
    <row r="66" spans="1:41" s="54" customFormat="1" ht="51" customHeight="1" x14ac:dyDescent="0.25">
      <c r="A66" s="18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8" t="s">
        <v>69</v>
      </c>
      <c r="AC66" s="12" t="s">
        <v>30</v>
      </c>
      <c r="AD66" s="16"/>
      <c r="AE66" s="6"/>
      <c r="AF66" s="143">
        <f>AF70+AF71+AF84+AF85</f>
        <v>3318.66</v>
      </c>
      <c r="AG66" s="143">
        <f>AG70+AG71+AG84+AG85</f>
        <v>3718.75</v>
      </c>
      <c r="AH66" s="143">
        <f>AH70+AH71+AH84+AH85</f>
        <v>5163.3</v>
      </c>
      <c r="AI66" s="143">
        <f>AI70+AI71+AI84+AI85</f>
        <v>3274.5</v>
      </c>
      <c r="AJ66" s="144">
        <f>AJ67+AJ81</f>
        <v>9418.2999999999993</v>
      </c>
      <c r="AK66" s="144">
        <f t="shared" ref="AK66:AM66" si="16">AK67+AK81</f>
        <v>4219</v>
      </c>
      <c r="AL66" s="144">
        <f t="shared" si="16"/>
        <v>4387.7000000000007</v>
      </c>
      <c r="AM66" s="144">
        <f t="shared" si="16"/>
        <v>4563.3</v>
      </c>
      <c r="AN66" s="143">
        <f>AF66+AG66+AH66+AI66+AJ66+AK66+AL66+AM66</f>
        <v>38063.51</v>
      </c>
      <c r="AO66" s="138"/>
    </row>
    <row r="67" spans="1:41" s="54" customFormat="1" ht="51" customHeight="1" x14ac:dyDescent="0.25">
      <c r="A67" s="18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86" t="s">
        <v>76</v>
      </c>
      <c r="AC67" s="12" t="s">
        <v>30</v>
      </c>
      <c r="AD67" s="16"/>
      <c r="AE67" s="6"/>
      <c r="AF67" s="143">
        <f t="shared" ref="AF67" si="17">AF70+AF71</f>
        <v>1759.2</v>
      </c>
      <c r="AG67" s="143">
        <f>AG70+AG71</f>
        <v>2549.88</v>
      </c>
      <c r="AH67" s="143">
        <f>AH70+AH71</f>
        <v>4575.7</v>
      </c>
      <c r="AI67" s="143">
        <f>AI70+AI71</f>
        <v>2495.5</v>
      </c>
      <c r="AJ67" s="144">
        <f>AJ68+AJ69</f>
        <v>6808</v>
      </c>
      <c r="AK67" s="144">
        <f>AK68+AK69</f>
        <v>2963.8</v>
      </c>
      <c r="AL67" s="144">
        <f t="shared" ref="AL67" si="18">AL68+AL69</f>
        <v>3082.3</v>
      </c>
      <c r="AM67" s="144">
        <f t="shared" ref="AM67" si="19">AM68+AM69</f>
        <v>3205.6</v>
      </c>
      <c r="AN67" s="143">
        <f>AF67+AG67+AH67+AI67+AJ67+AK67+AL67+AM67</f>
        <v>27439.979999999996</v>
      </c>
      <c r="AO67" s="138"/>
    </row>
    <row r="68" spans="1:41" s="54" customFormat="1" ht="51" customHeight="1" x14ac:dyDescent="0.25">
      <c r="A68" s="18">
        <v>4</v>
      </c>
      <c r="B68" s="11">
        <v>2</v>
      </c>
      <c r="C68" s="11">
        <v>1</v>
      </c>
      <c r="D68" s="11">
        <v>0</v>
      </c>
      <c r="E68" s="11">
        <v>4</v>
      </c>
      <c r="F68" s="11">
        <v>0</v>
      </c>
      <c r="G68" s="11">
        <v>9</v>
      </c>
      <c r="H68" s="11">
        <v>0</v>
      </c>
      <c r="I68" s="11">
        <v>8</v>
      </c>
      <c r="J68" s="11">
        <v>2</v>
      </c>
      <c r="K68" s="11">
        <v>0</v>
      </c>
      <c r="L68" s="11">
        <v>2</v>
      </c>
      <c r="M68" s="11" t="s">
        <v>48</v>
      </c>
      <c r="N68" s="11" t="s">
        <v>115</v>
      </c>
      <c r="O68" s="11">
        <v>2</v>
      </c>
      <c r="P68" s="11">
        <v>0</v>
      </c>
      <c r="Q68" s="11">
        <v>1</v>
      </c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06"/>
      <c r="AC68" s="12" t="s">
        <v>30</v>
      </c>
      <c r="AD68" s="8" t="s">
        <v>81</v>
      </c>
      <c r="AE68" s="6"/>
      <c r="AF68" s="143"/>
      <c r="AG68" s="143"/>
      <c r="AH68" s="143"/>
      <c r="AI68" s="143"/>
      <c r="AJ68" s="144">
        <v>848.9</v>
      </c>
      <c r="AK68" s="144">
        <f>AK72+AK78</f>
        <v>352.3</v>
      </c>
      <c r="AL68" s="144">
        <f t="shared" ref="AL68:AM68" si="20">AL72+AL78</f>
        <v>366.4</v>
      </c>
      <c r="AM68" s="144">
        <f t="shared" si="20"/>
        <v>381</v>
      </c>
      <c r="AN68" s="143">
        <f>AJ68+AK68+AL68+AM68</f>
        <v>1948.6</v>
      </c>
      <c r="AO68" s="138"/>
    </row>
    <row r="69" spans="1:41" s="54" customFormat="1" ht="51" customHeight="1" x14ac:dyDescent="0.25">
      <c r="A69" s="18">
        <v>4</v>
      </c>
      <c r="B69" s="11">
        <v>2</v>
      </c>
      <c r="C69" s="11">
        <v>1</v>
      </c>
      <c r="D69" s="11">
        <v>0</v>
      </c>
      <c r="E69" s="11">
        <v>4</v>
      </c>
      <c r="F69" s="11">
        <v>0</v>
      </c>
      <c r="G69" s="11">
        <v>9</v>
      </c>
      <c r="H69" s="11">
        <v>0</v>
      </c>
      <c r="I69" s="11">
        <v>8</v>
      </c>
      <c r="J69" s="11">
        <v>2</v>
      </c>
      <c r="K69" s="11">
        <v>0</v>
      </c>
      <c r="L69" s="11">
        <v>2</v>
      </c>
      <c r="M69" s="11">
        <v>9</v>
      </c>
      <c r="N69" s="11" t="s">
        <v>115</v>
      </c>
      <c r="O69" s="11">
        <v>2</v>
      </c>
      <c r="P69" s="11">
        <v>0</v>
      </c>
      <c r="Q69" s="11">
        <v>1</v>
      </c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06"/>
      <c r="AC69" s="12" t="s">
        <v>30</v>
      </c>
      <c r="AD69" s="8" t="s">
        <v>80</v>
      </c>
      <c r="AE69" s="6"/>
      <c r="AF69" s="143"/>
      <c r="AG69" s="143"/>
      <c r="AH69" s="143"/>
      <c r="AI69" s="143"/>
      <c r="AJ69" s="144">
        <v>5959.1</v>
      </c>
      <c r="AK69" s="144">
        <f>AK73</f>
        <v>2611.5</v>
      </c>
      <c r="AL69" s="144">
        <f t="shared" ref="AL69:AM69" si="21">AL73</f>
        <v>2715.9</v>
      </c>
      <c r="AM69" s="144">
        <f t="shared" si="21"/>
        <v>2824.6</v>
      </c>
      <c r="AN69" s="143">
        <f>AJ69+AK69+AL69+AM69</f>
        <v>14111.1</v>
      </c>
      <c r="AO69" s="138"/>
    </row>
    <row r="70" spans="1:41" s="54" customFormat="1" ht="56.25" customHeight="1" x14ac:dyDescent="0.25">
      <c r="A70" s="18">
        <v>4</v>
      </c>
      <c r="B70" s="11">
        <v>2</v>
      </c>
      <c r="C70" s="11">
        <v>1</v>
      </c>
      <c r="D70" s="11">
        <v>0</v>
      </c>
      <c r="E70" s="11">
        <v>4</v>
      </c>
      <c r="F70" s="11">
        <v>0</v>
      </c>
      <c r="G70" s="11">
        <v>9</v>
      </c>
      <c r="H70" s="11">
        <v>0</v>
      </c>
      <c r="I70" s="11">
        <v>8</v>
      </c>
      <c r="J70" s="11">
        <v>2</v>
      </c>
      <c r="K70" s="11">
        <v>0</v>
      </c>
      <c r="L70" s="11">
        <v>2</v>
      </c>
      <c r="M70" s="11" t="s">
        <v>48</v>
      </c>
      <c r="N70" s="11">
        <v>1</v>
      </c>
      <c r="O70" s="11">
        <v>0</v>
      </c>
      <c r="P70" s="11">
        <v>2</v>
      </c>
      <c r="Q70" s="11" t="s">
        <v>47</v>
      </c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06"/>
      <c r="AC70" s="12" t="s">
        <v>30</v>
      </c>
      <c r="AD70" s="8" t="s">
        <v>81</v>
      </c>
      <c r="AE70" s="8"/>
      <c r="AF70" s="143">
        <f>AF74+AF79</f>
        <v>0</v>
      </c>
      <c r="AG70" s="143">
        <f>AG74+AG79</f>
        <v>612.9799999999999</v>
      </c>
      <c r="AH70" s="143">
        <f>AH74+AH79</f>
        <v>1070.2</v>
      </c>
      <c r="AI70" s="143">
        <f>AI74+AI79</f>
        <v>249.5</v>
      </c>
      <c r="AJ70" s="144"/>
      <c r="AK70" s="144"/>
      <c r="AL70" s="144"/>
      <c r="AM70" s="144"/>
      <c r="AN70" s="143">
        <f>AF70+AG70+AH70+AI70+AJ70+AK70+AL70</f>
        <v>1932.6799999999998</v>
      </c>
      <c r="AO70" s="170"/>
    </row>
    <row r="71" spans="1:41" s="54" customFormat="1" ht="34.5" customHeight="1" x14ac:dyDescent="0.25">
      <c r="A71" s="18">
        <v>4</v>
      </c>
      <c r="B71" s="11">
        <v>2</v>
      </c>
      <c r="C71" s="11">
        <v>1</v>
      </c>
      <c r="D71" s="11">
        <v>0</v>
      </c>
      <c r="E71" s="11">
        <v>4</v>
      </c>
      <c r="F71" s="11">
        <v>0</v>
      </c>
      <c r="G71" s="11">
        <v>9</v>
      </c>
      <c r="H71" s="11">
        <v>0</v>
      </c>
      <c r="I71" s="11">
        <v>8</v>
      </c>
      <c r="J71" s="11">
        <v>2</v>
      </c>
      <c r="K71" s="11">
        <v>0</v>
      </c>
      <c r="L71" s="11">
        <v>2</v>
      </c>
      <c r="M71" s="11">
        <v>1</v>
      </c>
      <c r="N71" s="11">
        <v>1</v>
      </c>
      <c r="O71" s="11">
        <v>0</v>
      </c>
      <c r="P71" s="11">
        <v>2</v>
      </c>
      <c r="Q71" s="11">
        <v>0</v>
      </c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87"/>
      <c r="AC71" s="12" t="s">
        <v>30</v>
      </c>
      <c r="AD71" s="8" t="s">
        <v>80</v>
      </c>
      <c r="AE71" s="8"/>
      <c r="AF71" s="171" t="s">
        <v>83</v>
      </c>
      <c r="AG71" s="143">
        <f>AG75</f>
        <v>1936.9</v>
      </c>
      <c r="AH71" s="143">
        <f>AH75</f>
        <v>3505.5</v>
      </c>
      <c r="AI71" s="143">
        <f>AI75</f>
        <v>2246</v>
      </c>
      <c r="AJ71" s="144"/>
      <c r="AK71" s="144"/>
      <c r="AL71" s="144"/>
      <c r="AM71" s="144"/>
      <c r="AN71" s="143">
        <f>AF71+AG71+AH71+AI71+AJ71+AK71+AL71</f>
        <v>9447.6</v>
      </c>
      <c r="AO71" s="138"/>
    </row>
    <row r="72" spans="1:41" s="54" customFormat="1" ht="34.5" customHeight="1" x14ac:dyDescent="0.25">
      <c r="A72" s="18">
        <v>4</v>
      </c>
      <c r="B72" s="11">
        <v>2</v>
      </c>
      <c r="C72" s="11">
        <v>1</v>
      </c>
      <c r="D72" s="11">
        <v>0</v>
      </c>
      <c r="E72" s="11">
        <v>4</v>
      </c>
      <c r="F72" s="11">
        <v>0</v>
      </c>
      <c r="G72" s="11">
        <v>9</v>
      </c>
      <c r="H72" s="11">
        <v>0</v>
      </c>
      <c r="I72" s="11">
        <v>8</v>
      </c>
      <c r="J72" s="11">
        <v>2</v>
      </c>
      <c r="K72" s="11">
        <v>0</v>
      </c>
      <c r="L72" s="11">
        <v>2</v>
      </c>
      <c r="M72" s="11" t="s">
        <v>48</v>
      </c>
      <c r="N72" s="11" t="s">
        <v>115</v>
      </c>
      <c r="O72" s="11">
        <v>2</v>
      </c>
      <c r="P72" s="11">
        <v>0</v>
      </c>
      <c r="Q72" s="11">
        <v>1</v>
      </c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86" t="s">
        <v>63</v>
      </c>
      <c r="AC72" s="12" t="s">
        <v>30</v>
      </c>
      <c r="AD72" s="8" t="s">
        <v>81</v>
      </c>
      <c r="AE72" s="8"/>
      <c r="AF72" s="171"/>
      <c r="AG72" s="143"/>
      <c r="AH72" s="143"/>
      <c r="AI72" s="143"/>
      <c r="AJ72" s="51">
        <v>763.6</v>
      </c>
      <c r="AK72" s="51">
        <v>290.2</v>
      </c>
      <c r="AL72" s="51">
        <v>301.8</v>
      </c>
      <c r="AM72" s="51">
        <v>313.8</v>
      </c>
      <c r="AN72" s="143">
        <f>AJ72+AK72+AL72+AM72</f>
        <v>1669.3999999999999</v>
      </c>
      <c r="AO72" s="138"/>
    </row>
    <row r="73" spans="1:41" s="54" customFormat="1" ht="34.5" customHeight="1" x14ac:dyDescent="0.25">
      <c r="A73" s="18">
        <v>4</v>
      </c>
      <c r="B73" s="11">
        <v>2</v>
      </c>
      <c r="C73" s="11">
        <v>1</v>
      </c>
      <c r="D73" s="11">
        <v>0</v>
      </c>
      <c r="E73" s="11">
        <v>4</v>
      </c>
      <c r="F73" s="11">
        <v>0</v>
      </c>
      <c r="G73" s="11">
        <v>9</v>
      </c>
      <c r="H73" s="11">
        <v>0</v>
      </c>
      <c r="I73" s="11">
        <v>8</v>
      </c>
      <c r="J73" s="11">
        <v>2</v>
      </c>
      <c r="K73" s="11">
        <v>0</v>
      </c>
      <c r="L73" s="11">
        <v>2</v>
      </c>
      <c r="M73" s="11">
        <v>9</v>
      </c>
      <c r="N73" s="11" t="s">
        <v>115</v>
      </c>
      <c r="O73" s="11">
        <v>2</v>
      </c>
      <c r="P73" s="11">
        <v>0</v>
      </c>
      <c r="Q73" s="11">
        <v>1</v>
      </c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87"/>
      <c r="AC73" s="12" t="s">
        <v>30</v>
      </c>
      <c r="AD73" s="8" t="s">
        <v>80</v>
      </c>
      <c r="AE73" s="8"/>
      <c r="AF73" s="171"/>
      <c r="AG73" s="143"/>
      <c r="AH73" s="143"/>
      <c r="AI73" s="143"/>
      <c r="AJ73" s="144">
        <v>5959.1</v>
      </c>
      <c r="AK73" s="144">
        <v>2611.5</v>
      </c>
      <c r="AL73" s="144">
        <v>2715.9</v>
      </c>
      <c r="AM73" s="144">
        <v>2824.6</v>
      </c>
      <c r="AN73" s="143">
        <f>AJ73+AK73+AL73+AM73</f>
        <v>14111.1</v>
      </c>
      <c r="AO73" s="138"/>
    </row>
    <row r="74" spans="1:41" s="12" customFormat="1" ht="20.25" customHeight="1" x14ac:dyDescent="0.25">
      <c r="A74" s="18">
        <v>4</v>
      </c>
      <c r="B74" s="11">
        <v>2</v>
      </c>
      <c r="C74" s="11">
        <v>1</v>
      </c>
      <c r="D74" s="11">
        <v>0</v>
      </c>
      <c r="E74" s="11">
        <v>4</v>
      </c>
      <c r="F74" s="11">
        <v>0</v>
      </c>
      <c r="G74" s="11">
        <v>9</v>
      </c>
      <c r="H74" s="11">
        <v>0</v>
      </c>
      <c r="I74" s="11">
        <v>8</v>
      </c>
      <c r="J74" s="11">
        <v>2</v>
      </c>
      <c r="K74" s="11">
        <v>0</v>
      </c>
      <c r="L74" s="11">
        <v>2</v>
      </c>
      <c r="M74" s="11" t="s">
        <v>48</v>
      </c>
      <c r="N74" s="11">
        <v>1</v>
      </c>
      <c r="O74" s="11">
        <v>0</v>
      </c>
      <c r="P74" s="11">
        <v>2</v>
      </c>
      <c r="Q74" s="11" t="s">
        <v>47</v>
      </c>
      <c r="AB74" s="86" t="s">
        <v>63</v>
      </c>
      <c r="AC74" s="15" t="s">
        <v>30</v>
      </c>
      <c r="AD74" s="8" t="s">
        <v>81</v>
      </c>
      <c r="AE74" s="8"/>
      <c r="AF74" s="6" t="s">
        <v>95</v>
      </c>
      <c r="AG74" s="5">
        <v>559.55999999999995</v>
      </c>
      <c r="AH74" s="5">
        <v>735.1</v>
      </c>
      <c r="AI74" s="5">
        <v>249.5</v>
      </c>
      <c r="AJ74" s="53"/>
      <c r="AK74" s="53"/>
      <c r="AL74" s="53"/>
      <c r="AM74" s="53"/>
      <c r="AN74" s="143">
        <f>AF74++AG74+AH74+AI74+AJ74+AK74+AL74</f>
        <v>1544.1599999999999</v>
      </c>
      <c r="AO74" s="138"/>
    </row>
    <row r="75" spans="1:41" s="54" customFormat="1" ht="20.25" customHeight="1" x14ac:dyDescent="0.25">
      <c r="A75" s="18">
        <v>4</v>
      </c>
      <c r="B75" s="11">
        <v>2</v>
      </c>
      <c r="C75" s="11">
        <v>1</v>
      </c>
      <c r="D75" s="11">
        <v>0</v>
      </c>
      <c r="E75" s="11">
        <v>4</v>
      </c>
      <c r="F75" s="11">
        <v>0</v>
      </c>
      <c r="G75" s="11">
        <v>9</v>
      </c>
      <c r="H75" s="11">
        <v>0</v>
      </c>
      <c r="I75" s="11">
        <v>8</v>
      </c>
      <c r="J75" s="11">
        <v>2</v>
      </c>
      <c r="K75" s="11">
        <v>0</v>
      </c>
      <c r="L75" s="11">
        <v>2</v>
      </c>
      <c r="M75" s="11">
        <v>1</v>
      </c>
      <c r="N75" s="11">
        <v>1</v>
      </c>
      <c r="O75" s="11">
        <v>0</v>
      </c>
      <c r="P75" s="11">
        <v>2</v>
      </c>
      <c r="Q75" s="11">
        <v>0</v>
      </c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87"/>
      <c r="AC75" s="15" t="s">
        <v>30</v>
      </c>
      <c r="AD75" s="8" t="s">
        <v>80</v>
      </c>
      <c r="AE75" s="8"/>
      <c r="AF75" s="171" t="s">
        <v>83</v>
      </c>
      <c r="AG75" s="143">
        <v>1936.9</v>
      </c>
      <c r="AH75" s="143">
        <v>3505.5</v>
      </c>
      <c r="AI75" s="143">
        <v>2246</v>
      </c>
      <c r="AJ75" s="144"/>
      <c r="AK75" s="144"/>
      <c r="AL75" s="144"/>
      <c r="AM75" s="144"/>
      <c r="AN75" s="143">
        <f>AF75+AG75+AH75+AI75+AJ75+AK75+AL75</f>
        <v>9447.6</v>
      </c>
      <c r="AO75" s="138"/>
    </row>
    <row r="76" spans="1:41" s="54" customFormat="1" ht="29.25" customHeight="1" x14ac:dyDescent="0.25">
      <c r="A76" s="18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86" t="s">
        <v>113</v>
      </c>
      <c r="AC76" s="15" t="s">
        <v>30</v>
      </c>
      <c r="AD76" s="8" t="s">
        <v>81</v>
      </c>
      <c r="AE76" s="8"/>
      <c r="AF76" s="171"/>
      <c r="AG76" s="143"/>
      <c r="AH76" s="143"/>
      <c r="AI76" s="143">
        <v>249.5</v>
      </c>
      <c r="AJ76" s="144"/>
      <c r="AK76" s="144"/>
      <c r="AL76" s="144"/>
      <c r="AM76" s="144"/>
      <c r="AN76" s="143">
        <v>299.8</v>
      </c>
      <c r="AO76" s="137"/>
    </row>
    <row r="77" spans="1:41" s="54" customFormat="1" ht="29.25" customHeight="1" x14ac:dyDescent="0.25">
      <c r="A77" s="18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87"/>
      <c r="AC77" s="15" t="s">
        <v>30</v>
      </c>
      <c r="AD77" s="8" t="s">
        <v>80</v>
      </c>
      <c r="AE77" s="8"/>
      <c r="AF77" s="171"/>
      <c r="AG77" s="143"/>
      <c r="AH77" s="143"/>
      <c r="AI77" s="143">
        <f>AI75</f>
        <v>2246</v>
      </c>
      <c r="AJ77" s="144"/>
      <c r="AK77" s="144"/>
      <c r="AL77" s="144"/>
      <c r="AM77" s="144"/>
      <c r="AN77" s="143">
        <v>2246</v>
      </c>
      <c r="AO77" s="137"/>
    </row>
    <row r="78" spans="1:41" s="54" customFormat="1" ht="29.25" customHeight="1" x14ac:dyDescent="0.25">
      <c r="A78" s="18">
        <v>4</v>
      </c>
      <c r="B78" s="11">
        <v>2</v>
      </c>
      <c r="C78" s="11">
        <v>1</v>
      </c>
      <c r="D78" s="11">
        <v>0</v>
      </c>
      <c r="E78" s="11">
        <v>4</v>
      </c>
      <c r="F78" s="11">
        <v>0</v>
      </c>
      <c r="G78" s="11">
        <v>9</v>
      </c>
      <c r="H78" s="11">
        <v>0</v>
      </c>
      <c r="I78" s="11">
        <v>8</v>
      </c>
      <c r="J78" s="11">
        <v>2</v>
      </c>
      <c r="K78" s="11">
        <v>0</v>
      </c>
      <c r="L78" s="11">
        <v>2</v>
      </c>
      <c r="M78" s="11" t="s">
        <v>48</v>
      </c>
      <c r="N78" s="11" t="s">
        <v>115</v>
      </c>
      <c r="O78" s="11">
        <v>2</v>
      </c>
      <c r="P78" s="11">
        <v>0</v>
      </c>
      <c r="Q78" s="11">
        <v>1</v>
      </c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86" t="s">
        <v>108</v>
      </c>
      <c r="AC78" s="84" t="s">
        <v>30</v>
      </c>
      <c r="AD78" s="55" t="s">
        <v>81</v>
      </c>
      <c r="AE78" s="8"/>
      <c r="AF78" s="171"/>
      <c r="AG78" s="143"/>
      <c r="AH78" s="143"/>
      <c r="AI78" s="143"/>
      <c r="AJ78" s="51">
        <v>85.3</v>
      </c>
      <c r="AK78" s="53">
        <v>62.1</v>
      </c>
      <c r="AL78" s="53">
        <v>64.599999999999994</v>
      </c>
      <c r="AM78" s="53">
        <v>67.2</v>
      </c>
      <c r="AN78" s="143">
        <f>AJ78+AK78+AL78+AM78</f>
        <v>279.2</v>
      </c>
      <c r="AO78" s="138"/>
    </row>
    <row r="79" spans="1:41" s="54" customFormat="1" ht="36.75" customHeight="1" x14ac:dyDescent="0.25">
      <c r="A79" s="18">
        <v>4</v>
      </c>
      <c r="B79" s="11">
        <v>2</v>
      </c>
      <c r="C79" s="11">
        <v>1</v>
      </c>
      <c r="D79" s="11">
        <v>0</v>
      </c>
      <c r="E79" s="11">
        <v>4</v>
      </c>
      <c r="F79" s="11">
        <v>0</v>
      </c>
      <c r="G79" s="11">
        <v>9</v>
      </c>
      <c r="H79" s="11">
        <v>0</v>
      </c>
      <c r="I79" s="11">
        <v>8</v>
      </c>
      <c r="J79" s="11">
        <v>2</v>
      </c>
      <c r="K79" s="11">
        <v>0</v>
      </c>
      <c r="L79" s="11">
        <v>2</v>
      </c>
      <c r="M79" s="11" t="s">
        <v>48</v>
      </c>
      <c r="N79" s="11">
        <v>1</v>
      </c>
      <c r="O79" s="11">
        <v>0</v>
      </c>
      <c r="P79" s="11">
        <v>2</v>
      </c>
      <c r="Q79" s="11" t="s">
        <v>47</v>
      </c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87"/>
      <c r="AC79" s="85"/>
      <c r="AD79" s="56"/>
      <c r="AE79" s="8"/>
      <c r="AF79" s="6" t="s">
        <v>95</v>
      </c>
      <c r="AG79" s="6" t="s">
        <v>107</v>
      </c>
      <c r="AH79" s="7">
        <v>335.1</v>
      </c>
      <c r="AI79" s="7">
        <v>0</v>
      </c>
      <c r="AJ79" s="51"/>
      <c r="AK79" s="53"/>
      <c r="AL79" s="53"/>
      <c r="AM79" s="53"/>
      <c r="AN79" s="143">
        <f t="shared" ref="AN79:AN85" si="22">AF79+AG79+AH79+AI79+AJ79+AK79+AL79</f>
        <v>388.52000000000004</v>
      </c>
      <c r="AO79" s="138"/>
    </row>
    <row r="80" spans="1:41" s="54" customFormat="1" ht="31.5" x14ac:dyDescent="0.25">
      <c r="A80" s="18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52" t="s">
        <v>90</v>
      </c>
      <c r="AC80" s="12" t="s">
        <v>53</v>
      </c>
      <c r="AD80" s="16"/>
      <c r="AE80" s="8"/>
      <c r="AF80" s="6" t="s">
        <v>95</v>
      </c>
      <c r="AG80" s="172">
        <v>1750</v>
      </c>
      <c r="AH80" s="5">
        <v>1024</v>
      </c>
      <c r="AI80" s="5">
        <v>579</v>
      </c>
      <c r="AJ80" s="53">
        <v>500</v>
      </c>
      <c r="AK80" s="173">
        <v>500</v>
      </c>
      <c r="AL80" s="173">
        <v>950</v>
      </c>
      <c r="AM80" s="173">
        <v>750</v>
      </c>
      <c r="AN80" s="143">
        <f>AF80+AG80+AH80+AI80+AJ80+AK80+AL80+AM80</f>
        <v>6053</v>
      </c>
      <c r="AO80" s="138"/>
    </row>
    <row r="81" spans="1:41" s="54" customFormat="1" x14ac:dyDescent="0.25">
      <c r="A81" s="18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86" t="s">
        <v>68</v>
      </c>
      <c r="AC81" s="12" t="s">
        <v>30</v>
      </c>
      <c r="AD81" s="16"/>
      <c r="AE81" s="8"/>
      <c r="AF81" s="143">
        <f>AF84+AF85</f>
        <v>1559.46</v>
      </c>
      <c r="AG81" s="143">
        <f t="shared" ref="AG81:AI81" si="23">AG84+AG85</f>
        <v>1168.8700000000001</v>
      </c>
      <c r="AH81" s="143">
        <f t="shared" si="23"/>
        <v>587.59999999999991</v>
      </c>
      <c r="AI81" s="143">
        <f t="shared" si="23"/>
        <v>779</v>
      </c>
      <c r="AJ81" s="144">
        <f>AJ82+AJ83</f>
        <v>2610.3000000000002</v>
      </c>
      <c r="AK81" s="144">
        <f>AK82+AK83</f>
        <v>1255.2</v>
      </c>
      <c r="AL81" s="144">
        <f>AL82+AL83</f>
        <v>1305.4000000000001</v>
      </c>
      <c r="AM81" s="144">
        <f>AM82+AM83</f>
        <v>1357.7</v>
      </c>
      <c r="AN81" s="143">
        <f t="shared" si="22"/>
        <v>9265.83</v>
      </c>
      <c r="AO81" s="138"/>
    </row>
    <row r="82" spans="1:41" s="54" customFormat="1" ht="40.5" customHeight="1" x14ac:dyDescent="0.25">
      <c r="A82" s="18">
        <v>4</v>
      </c>
      <c r="B82" s="11">
        <v>2</v>
      </c>
      <c r="C82" s="11">
        <v>1</v>
      </c>
      <c r="D82" s="11">
        <v>0</v>
      </c>
      <c r="E82" s="11">
        <v>4</v>
      </c>
      <c r="F82" s="11">
        <v>0</v>
      </c>
      <c r="G82" s="11">
        <v>9</v>
      </c>
      <c r="H82" s="11">
        <v>0</v>
      </c>
      <c r="I82" s="11">
        <v>8</v>
      </c>
      <c r="J82" s="11">
        <v>2</v>
      </c>
      <c r="K82" s="11">
        <v>0</v>
      </c>
      <c r="L82" s="11">
        <v>2</v>
      </c>
      <c r="M82" s="11" t="s">
        <v>48</v>
      </c>
      <c r="N82" s="11" t="s">
        <v>115</v>
      </c>
      <c r="O82" s="11">
        <v>0</v>
      </c>
      <c r="P82" s="11">
        <v>1</v>
      </c>
      <c r="Q82" s="11">
        <v>7</v>
      </c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06"/>
      <c r="AC82" s="12" t="s">
        <v>30</v>
      </c>
      <c r="AD82" s="16" t="s">
        <v>81</v>
      </c>
      <c r="AE82" s="8"/>
      <c r="AF82" s="143"/>
      <c r="AG82" s="143"/>
      <c r="AH82" s="143"/>
      <c r="AI82" s="143"/>
      <c r="AJ82" s="144">
        <v>1518.4</v>
      </c>
      <c r="AK82" s="144">
        <v>125.5</v>
      </c>
      <c r="AL82" s="144">
        <v>130.5</v>
      </c>
      <c r="AM82" s="144">
        <v>135.80000000000001</v>
      </c>
      <c r="AN82" s="143">
        <f>AJ82+AK82+AL82</f>
        <v>1774.4</v>
      </c>
      <c r="AO82" s="138"/>
    </row>
    <row r="83" spans="1:41" s="54" customFormat="1" ht="40.5" customHeight="1" x14ac:dyDescent="0.25">
      <c r="A83" s="18">
        <v>4</v>
      </c>
      <c r="B83" s="11">
        <v>2</v>
      </c>
      <c r="C83" s="11">
        <v>1</v>
      </c>
      <c r="D83" s="11">
        <v>0</v>
      </c>
      <c r="E83" s="11">
        <v>4</v>
      </c>
      <c r="F83" s="11">
        <v>0</v>
      </c>
      <c r="G83" s="11">
        <v>9</v>
      </c>
      <c r="H83" s="11">
        <v>0</v>
      </c>
      <c r="I83" s="11">
        <v>8</v>
      </c>
      <c r="J83" s="11">
        <v>2</v>
      </c>
      <c r="K83" s="11">
        <v>0</v>
      </c>
      <c r="L83" s="11">
        <v>2</v>
      </c>
      <c r="M83" s="11">
        <v>9</v>
      </c>
      <c r="N83" s="11" t="s">
        <v>115</v>
      </c>
      <c r="O83" s="11">
        <v>0</v>
      </c>
      <c r="P83" s="11">
        <v>1</v>
      </c>
      <c r="Q83" s="11">
        <v>7</v>
      </c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06"/>
      <c r="AC83" s="12" t="s">
        <v>30</v>
      </c>
      <c r="AD83" s="16" t="s">
        <v>80</v>
      </c>
      <c r="AE83" s="8"/>
      <c r="AF83" s="143"/>
      <c r="AG83" s="143"/>
      <c r="AH83" s="143"/>
      <c r="AI83" s="143"/>
      <c r="AJ83" s="144">
        <v>1091.9000000000001</v>
      </c>
      <c r="AK83" s="144">
        <v>1129.7</v>
      </c>
      <c r="AL83" s="144">
        <v>1174.9000000000001</v>
      </c>
      <c r="AM83" s="144">
        <v>1221.9000000000001</v>
      </c>
      <c r="AN83" s="143">
        <f>AJ83+AK83+AL83+AM83</f>
        <v>4618.4000000000005</v>
      </c>
      <c r="AO83" s="138"/>
    </row>
    <row r="84" spans="1:41" s="54" customFormat="1" ht="46.5" customHeight="1" x14ac:dyDescent="0.25">
      <c r="A84" s="39">
        <v>4</v>
      </c>
      <c r="B84" s="7">
        <v>2</v>
      </c>
      <c r="C84" s="7">
        <v>1</v>
      </c>
      <c r="D84" s="7">
        <v>0</v>
      </c>
      <c r="E84" s="7">
        <v>4</v>
      </c>
      <c r="F84" s="7">
        <v>0</v>
      </c>
      <c r="G84" s="7">
        <v>9</v>
      </c>
      <c r="H84" s="7">
        <v>0</v>
      </c>
      <c r="I84" s="7">
        <v>8</v>
      </c>
      <c r="J84" s="7">
        <v>2</v>
      </c>
      <c r="K84" s="7" t="s">
        <v>64</v>
      </c>
      <c r="L84" s="7">
        <v>3</v>
      </c>
      <c r="M84" s="7" t="s">
        <v>48</v>
      </c>
      <c r="N84" s="7">
        <v>1</v>
      </c>
      <c r="O84" s="7">
        <v>0</v>
      </c>
      <c r="P84" s="7">
        <v>9</v>
      </c>
      <c r="Q84" s="7" t="s">
        <v>47</v>
      </c>
      <c r="R84" s="7"/>
      <c r="S84" s="7"/>
      <c r="T84" s="7"/>
      <c r="U84" s="7"/>
      <c r="V84" s="7"/>
      <c r="W84" s="7"/>
      <c r="X84" s="7"/>
      <c r="Y84" s="7"/>
      <c r="Z84" s="7"/>
      <c r="AA84" s="7"/>
      <c r="AB84" s="106"/>
      <c r="AC84" s="12" t="s">
        <v>30</v>
      </c>
      <c r="AD84" s="8" t="s">
        <v>81</v>
      </c>
      <c r="AE84" s="23"/>
      <c r="AF84" s="143">
        <v>539.46</v>
      </c>
      <c r="AG84" s="171" t="s">
        <v>105</v>
      </c>
      <c r="AH84" s="143">
        <v>58.8</v>
      </c>
      <c r="AI84" s="143">
        <v>78</v>
      </c>
      <c r="AJ84" s="144"/>
      <c r="AK84" s="144"/>
      <c r="AL84" s="144"/>
      <c r="AM84" s="144"/>
      <c r="AN84" s="143">
        <f>AF84+AG84+AH84+AI84+AJ84+AK84+AL84</f>
        <v>933.43000000000006</v>
      </c>
      <c r="AO84" s="138"/>
    </row>
    <row r="85" spans="1:41" s="54" customFormat="1" ht="29.25" customHeight="1" x14ac:dyDescent="0.25">
      <c r="A85" s="39">
        <v>4</v>
      </c>
      <c r="B85" s="7">
        <v>2</v>
      </c>
      <c r="C85" s="7">
        <v>1</v>
      </c>
      <c r="D85" s="7">
        <v>0</v>
      </c>
      <c r="E85" s="7">
        <v>4</v>
      </c>
      <c r="F85" s="7">
        <v>0</v>
      </c>
      <c r="G85" s="7">
        <v>9</v>
      </c>
      <c r="H85" s="7">
        <v>0</v>
      </c>
      <c r="I85" s="7">
        <v>8</v>
      </c>
      <c r="J85" s="7">
        <v>2</v>
      </c>
      <c r="K85" s="7" t="s">
        <v>64</v>
      </c>
      <c r="L85" s="7">
        <v>3</v>
      </c>
      <c r="M85" s="7">
        <v>1</v>
      </c>
      <c r="N85" s="7">
        <v>1</v>
      </c>
      <c r="O85" s="7">
        <v>0</v>
      </c>
      <c r="P85" s="7">
        <v>9</v>
      </c>
      <c r="Q85" s="7">
        <v>0</v>
      </c>
      <c r="R85" s="7"/>
      <c r="S85" s="7"/>
      <c r="T85" s="7"/>
      <c r="U85" s="7"/>
      <c r="V85" s="7"/>
      <c r="W85" s="7"/>
      <c r="X85" s="7"/>
      <c r="Y85" s="7"/>
      <c r="Z85" s="7"/>
      <c r="AA85" s="7"/>
      <c r="AB85" s="87"/>
      <c r="AC85" s="12" t="s">
        <v>30</v>
      </c>
      <c r="AD85" s="8" t="s">
        <v>80</v>
      </c>
      <c r="AE85" s="8"/>
      <c r="AF85" s="171" t="s">
        <v>82</v>
      </c>
      <c r="AG85" s="171" t="s">
        <v>104</v>
      </c>
      <c r="AH85" s="143">
        <v>528.79999999999995</v>
      </c>
      <c r="AI85" s="143">
        <v>701</v>
      </c>
      <c r="AJ85" s="144"/>
      <c r="AK85" s="144"/>
      <c r="AL85" s="144"/>
      <c r="AM85" s="144"/>
      <c r="AN85" s="143">
        <f t="shared" si="22"/>
        <v>3161.5</v>
      </c>
      <c r="AO85" s="138"/>
    </row>
    <row r="86" spans="1:41" s="54" customFormat="1" x14ac:dyDescent="0.25">
      <c r="A86" s="39">
        <v>4</v>
      </c>
      <c r="B86" s="7">
        <v>2</v>
      </c>
      <c r="C86" s="7">
        <v>1</v>
      </c>
      <c r="D86" s="7">
        <v>0</v>
      </c>
      <c r="E86" s="7">
        <v>4</v>
      </c>
      <c r="F86" s="7">
        <v>0</v>
      </c>
      <c r="G86" s="7">
        <v>9</v>
      </c>
      <c r="H86" s="7">
        <v>0</v>
      </c>
      <c r="I86" s="7">
        <v>8</v>
      </c>
      <c r="J86" s="7">
        <v>2</v>
      </c>
      <c r="K86" s="7" t="s">
        <v>64</v>
      </c>
      <c r="L86" s="7">
        <v>3</v>
      </c>
      <c r="M86" s="7" t="s">
        <v>48</v>
      </c>
      <c r="N86" s="7">
        <v>1</v>
      </c>
      <c r="O86" s="7">
        <v>0</v>
      </c>
      <c r="P86" s="7">
        <v>9</v>
      </c>
      <c r="Q86" s="7" t="s">
        <v>47</v>
      </c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38" t="s">
        <v>61</v>
      </c>
      <c r="AC86" s="12" t="s">
        <v>30</v>
      </c>
      <c r="AD86" s="12"/>
      <c r="AE86" s="8"/>
      <c r="AF86" s="5" t="s">
        <v>103</v>
      </c>
      <c r="AG86" s="172">
        <v>0</v>
      </c>
      <c r="AH86" s="7">
        <v>0</v>
      </c>
      <c r="AI86" s="7">
        <v>0</v>
      </c>
      <c r="AJ86" s="51">
        <v>0</v>
      </c>
      <c r="AK86" s="51">
        <v>0</v>
      </c>
      <c r="AL86" s="51">
        <v>0</v>
      </c>
      <c r="AM86" s="51">
        <v>0</v>
      </c>
      <c r="AN86" s="143">
        <f>AF86+AG86+AH86+AI86+AJ86+AK86</f>
        <v>28.7</v>
      </c>
      <c r="AO86" s="15"/>
    </row>
    <row r="87" spans="1:41" s="54" customFormat="1" x14ac:dyDescent="0.25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52" t="s">
        <v>91</v>
      </c>
      <c r="AC87" s="12" t="s">
        <v>36</v>
      </c>
      <c r="AD87" s="12"/>
      <c r="AE87" s="15"/>
      <c r="AF87" s="23" t="s">
        <v>102</v>
      </c>
      <c r="AG87" s="23" t="s">
        <v>102</v>
      </c>
      <c r="AH87" s="12">
        <v>1</v>
      </c>
      <c r="AI87" s="12">
        <v>1</v>
      </c>
      <c r="AJ87" s="51">
        <v>1</v>
      </c>
      <c r="AK87" s="51">
        <v>1</v>
      </c>
      <c r="AL87" s="51">
        <v>1</v>
      </c>
      <c r="AM87" s="51">
        <v>1</v>
      </c>
      <c r="AN87" s="12">
        <v>7</v>
      </c>
      <c r="AO87" s="12"/>
    </row>
    <row r="88" spans="1:41" s="54" customFormat="1" x14ac:dyDescent="0.25">
      <c r="AB88" s="133"/>
      <c r="AC88" s="117"/>
      <c r="AD88" s="117"/>
      <c r="AE88" s="174"/>
      <c r="AF88" s="174"/>
      <c r="AG88" s="174"/>
      <c r="AH88" s="117"/>
      <c r="AI88" s="117"/>
      <c r="AJ88" s="125"/>
      <c r="AK88" s="125"/>
      <c r="AL88" s="125"/>
      <c r="AM88" s="125"/>
      <c r="AN88" s="117"/>
    </row>
    <row r="89" spans="1:41" x14ac:dyDescent="0.25">
      <c r="AB89" s="13"/>
      <c r="AC89" s="2"/>
      <c r="AD89" s="2"/>
      <c r="AE89" s="14"/>
      <c r="AF89" s="124"/>
      <c r="AG89" s="124"/>
      <c r="AH89" s="117"/>
      <c r="AI89" s="117"/>
      <c r="AN89" s="116"/>
    </row>
    <row r="90" spans="1:41" x14ac:dyDescent="0.25">
      <c r="AB90" s="13"/>
      <c r="AC90" s="2"/>
      <c r="AD90" s="2"/>
      <c r="AE90" s="14"/>
      <c r="AF90" s="124"/>
      <c r="AG90" s="124"/>
      <c r="AH90" s="117"/>
      <c r="AI90" s="117"/>
      <c r="AN90" s="116"/>
    </row>
    <row r="91" spans="1:41" x14ac:dyDescent="0.25">
      <c r="AB91" s="13"/>
      <c r="AC91" s="2"/>
      <c r="AD91" s="2"/>
      <c r="AE91" s="14"/>
      <c r="AF91" s="124"/>
      <c r="AG91" s="124"/>
      <c r="AH91" s="117"/>
      <c r="AI91" s="117"/>
      <c r="AN91" s="116"/>
    </row>
    <row r="92" spans="1:41" x14ac:dyDescent="0.25">
      <c r="AB92" s="13"/>
      <c r="AC92" s="2"/>
      <c r="AD92" s="2"/>
      <c r="AE92" s="14"/>
      <c r="AF92" s="124"/>
      <c r="AG92" s="124"/>
      <c r="AH92" s="117"/>
      <c r="AI92" s="117"/>
      <c r="AN92" s="116"/>
    </row>
    <row r="93" spans="1:41" x14ac:dyDescent="0.25">
      <c r="AB93" s="13"/>
      <c r="AC93" s="2"/>
      <c r="AD93" s="2"/>
      <c r="AE93" s="14"/>
      <c r="AF93" s="124"/>
      <c r="AG93" s="124"/>
      <c r="AH93" s="117"/>
      <c r="AI93" s="117"/>
      <c r="AN93" s="116"/>
    </row>
    <row r="94" spans="1:41" x14ac:dyDescent="0.25">
      <c r="AB94" s="13"/>
      <c r="AC94" s="2"/>
      <c r="AD94" s="2"/>
      <c r="AE94" s="14"/>
      <c r="AF94" s="124"/>
      <c r="AG94" s="124"/>
      <c r="AH94" s="117"/>
      <c r="AI94" s="117"/>
      <c r="AN94" s="116"/>
    </row>
    <row r="95" spans="1:41" x14ac:dyDescent="0.25">
      <c r="AB95" s="13"/>
      <c r="AC95" s="2"/>
      <c r="AD95" s="2"/>
      <c r="AE95" s="14"/>
      <c r="AF95" s="124"/>
      <c r="AG95" s="124"/>
      <c r="AH95" s="117"/>
      <c r="AI95" s="117"/>
      <c r="AN95" s="116"/>
    </row>
  </sheetData>
  <mergeCells count="103">
    <mergeCell ref="A7:AO7"/>
    <mergeCell ref="A8:V8"/>
    <mergeCell ref="AH8:AN8"/>
    <mergeCell ref="A9:V9"/>
    <mergeCell ref="AJ9:AK9"/>
    <mergeCell ref="A10:Z10"/>
    <mergeCell ref="A1:AO1"/>
    <mergeCell ref="A2:AE2"/>
    <mergeCell ref="A3:AE3"/>
    <mergeCell ref="A4:AE4"/>
    <mergeCell ref="A5:N5"/>
    <mergeCell ref="A6:AO6"/>
    <mergeCell ref="AN11:AO11"/>
    <mergeCell ref="A12:C14"/>
    <mergeCell ref="D12:E14"/>
    <mergeCell ref="F12:G14"/>
    <mergeCell ref="H12:N12"/>
    <mergeCell ref="O12:Q14"/>
    <mergeCell ref="R12:S14"/>
    <mergeCell ref="T12:T14"/>
    <mergeCell ref="U12:U14"/>
    <mergeCell ref="A11:Q11"/>
    <mergeCell ref="R11:AA11"/>
    <mergeCell ref="AB11:AB14"/>
    <mergeCell ref="AC11:AC14"/>
    <mergeCell ref="AD11:AD14"/>
    <mergeCell ref="AE11:AE14"/>
    <mergeCell ref="V12:V14"/>
    <mergeCell ref="W12:Y14"/>
    <mergeCell ref="Z12:AA14"/>
    <mergeCell ref="AN12:AN14"/>
    <mergeCell ref="AO12:AO14"/>
    <mergeCell ref="H13:I14"/>
    <mergeCell ref="J13:J14"/>
    <mergeCell ref="K13:K14"/>
    <mergeCell ref="L13:M14"/>
    <mergeCell ref="N13:N14"/>
    <mergeCell ref="AF12:AF14"/>
    <mergeCell ref="AG12:AG14"/>
    <mergeCell ref="AH12:AH14"/>
    <mergeCell ref="AI12:AI14"/>
    <mergeCell ref="AJ12:AJ14"/>
    <mergeCell ref="AK12:AK14"/>
    <mergeCell ref="A28:A29"/>
    <mergeCell ref="B28:B29"/>
    <mergeCell ref="C28:C29"/>
    <mergeCell ref="D28:D29"/>
    <mergeCell ref="E28:E29"/>
    <mergeCell ref="F28:F29"/>
    <mergeCell ref="G28:G29"/>
    <mergeCell ref="H28:H29"/>
    <mergeCell ref="Z28:Z29"/>
    <mergeCell ref="AA28:AA29"/>
    <mergeCell ref="AB28:AB30"/>
    <mergeCell ref="AC28:AC29"/>
    <mergeCell ref="AD28:AD29"/>
    <mergeCell ref="AE28:AE29"/>
    <mergeCell ref="AF28:AF29"/>
    <mergeCell ref="U28:U29"/>
    <mergeCell ref="V28:V29"/>
    <mergeCell ref="W28:W29"/>
    <mergeCell ref="X28:X29"/>
    <mergeCell ref="Y28:Y29"/>
    <mergeCell ref="O28:O29"/>
    <mergeCell ref="P28:P29"/>
    <mergeCell ref="Q28:Q29"/>
    <mergeCell ref="R28:R29"/>
    <mergeCell ref="S28:S29"/>
    <mergeCell ref="T28:T29"/>
    <mergeCell ref="I28:I29"/>
    <mergeCell ref="J28:J29"/>
    <mergeCell ref="K28:K29"/>
    <mergeCell ref="L28:L29"/>
    <mergeCell ref="M28:M29"/>
    <mergeCell ref="N28:N29"/>
    <mergeCell ref="AN28:AN29"/>
    <mergeCell ref="AO28:AO29"/>
    <mergeCell ref="AB35:AB37"/>
    <mergeCell ref="AB44:AB45"/>
    <mergeCell ref="AB46:AB47"/>
    <mergeCell ref="AB48:AB49"/>
    <mergeCell ref="AG28:AG29"/>
    <mergeCell ref="AH28:AH29"/>
    <mergeCell ref="AI28:AI29"/>
    <mergeCell ref="AJ28:AJ29"/>
    <mergeCell ref="AK28:AK29"/>
    <mergeCell ref="AL28:AL29"/>
    <mergeCell ref="AF11:AM11"/>
    <mergeCell ref="AB78:AB79"/>
    <mergeCell ref="AC78:AC79"/>
    <mergeCell ref="AD78:AD79"/>
    <mergeCell ref="AB81:AB85"/>
    <mergeCell ref="AM12:AM14"/>
    <mergeCell ref="AM28:AM29"/>
    <mergeCell ref="AB50:AB51"/>
    <mergeCell ref="AB52:AB53"/>
    <mergeCell ref="AB67:AB71"/>
    <mergeCell ref="AB72:AB73"/>
    <mergeCell ref="AB74:AB75"/>
    <mergeCell ref="AB76:AB77"/>
    <mergeCell ref="AB16:AB18"/>
    <mergeCell ref="AB21:AB23"/>
    <mergeCell ref="AL12:AL14"/>
  </mergeCells>
  <pageMargins left="0.39370078740157483" right="0" top="0.39370078740157483" bottom="0" header="0.15748031496062992" footer="0"/>
  <pageSetup paperSize="9" scale="35" firstPageNumber="45" fitToHeight="3" orientation="landscape" r:id="rId1"/>
  <rowBreaks count="1" manualBreakCount="1">
    <brk id="47" max="3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stroit</dc:creator>
  <cp:lastModifiedBy>Ola-EA2A</cp:lastModifiedBy>
  <cp:lastPrinted>2025-12-16T14:05:15Z</cp:lastPrinted>
  <dcterms:created xsi:type="dcterms:W3CDTF">2015-10-20T06:19:00Z</dcterms:created>
  <dcterms:modified xsi:type="dcterms:W3CDTF">2026-01-16T07:35:56Z</dcterms:modified>
</cp:coreProperties>
</file>